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0"/>
  </bookViews>
  <sheets>
    <sheet name="МП" sheetId="1" r:id="rId1"/>
    <sheet name="ППЮ" sheetId="2" r:id="rId2"/>
    <sheet name="ППЮ(Л)" sheetId="3" r:id="rId3"/>
    <sheet name="ППЮ(О)" sheetId="4" r:id="rId4"/>
    <sheet name="ППД.А" sheetId="5" r:id="rId5"/>
    <sheet name="ППД(Л)" sheetId="6" r:id="rId6"/>
    <sheet name="ППД(О)" sheetId="7" r:id="rId7"/>
    <sheet name="Нач." sheetId="8" r:id="rId8"/>
  </sheets>
  <definedNames/>
  <calcPr fullCalcOnLoad="1" refMode="R1C1"/>
</workbook>
</file>

<file path=xl/sharedStrings.xml><?xml version="1.0" encoding="utf-8"?>
<sst xmlns="http://schemas.openxmlformats.org/spreadsheetml/2006/main" count="735" uniqueCount="285">
  <si>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</si>
  <si>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</si>
  <si>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</si>
  <si>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</si>
  <si>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</si>
  <si>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</si>
  <si>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</si>
  <si>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</si>
  <si>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</si>
  <si>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</si>
  <si>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</si>
  <si>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</si>
  <si>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</si>
  <si>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</si>
  <si>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</si>
  <si>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</si>
  <si>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</si>
  <si>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</si>
  <si>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</si>
  <si>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</si>
  <si>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</si>
  <si>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</si>
  <si>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</si>
  <si>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>ПРЕДВАРИТЕЛЬНЫЙ ПРИЗ А. ДЕТИ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</si>
  <si>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</si>
  <si>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</si>
  <si>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</si>
  <si>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</si>
  <si>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</si>
  <si>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</si>
  <si>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Зачёт для детей.</t>
  </si>
  <si>
    <t>КМС</t>
  </si>
  <si>
    <t>КСК "Конкорд", МО</t>
  </si>
  <si>
    <t>б.р.</t>
  </si>
  <si>
    <t>Ч/В, МО</t>
  </si>
  <si>
    <t>1 юн.</t>
  </si>
  <si>
    <t>1998</t>
  </si>
  <si>
    <t>МС</t>
  </si>
  <si>
    <t>плем.</t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</si>
  <si>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</si>
  <si>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</si>
  <si>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</si>
  <si>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</si>
  <si>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</rPr>
      <t>МЕТЕЛЁВА</t>
    </r>
    <r>
      <rPr>
        <sz val="10"/>
        <rFont val="Times New Roman"/>
        <family val="1"/>
      </rPr>
      <t xml:space="preserve"> Татьяна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</si>
  <si>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</si>
  <si>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>Ч/В, г.Москва</t>
  </si>
  <si>
    <t>КСК "Южный", МО</t>
  </si>
  <si>
    <t>014063</t>
  </si>
  <si>
    <t>Осипенко А.</t>
  </si>
  <si>
    <t>КСК "Белая дача", МО</t>
  </si>
  <si>
    <r>
      <rPr>
        <b/>
        <sz val="10"/>
        <rFont val="Times New Roman"/>
        <family val="1"/>
      </rPr>
      <t>ТИХОМИРОВА</t>
    </r>
    <r>
      <rPr>
        <sz val="10"/>
        <rFont val="Times New Roman"/>
        <family val="1"/>
      </rPr>
      <t xml:space="preserve"> Мария</t>
    </r>
  </si>
  <si>
    <r>
      <rPr>
        <b/>
        <sz val="10"/>
        <rFont val="Times New Roman"/>
        <family val="1"/>
      </rPr>
      <t>ХАМПТОН-03</t>
    </r>
    <r>
      <rPr>
        <sz val="10"/>
        <rFont val="Times New Roman"/>
        <family val="1"/>
      </rPr>
      <t>, жер., т.гнед., трак., Пикет, Рязанский к/з</t>
    </r>
  </si>
  <si>
    <t>002481</t>
  </si>
  <si>
    <t>Тихомирова М.</t>
  </si>
  <si>
    <t>Ч/В, Калужская обл.</t>
  </si>
  <si>
    <r>
      <t xml:space="preserve">БУРЫХ </t>
    </r>
    <r>
      <rPr>
        <sz val="10"/>
        <rFont val="Times New Roman"/>
        <family val="1"/>
      </rPr>
      <t>Виктория</t>
    </r>
  </si>
  <si>
    <t>ТЕСТ ДЛЯ НАЧИНАЮЩИХ ВСАДНИКОВ</t>
  </si>
  <si>
    <r>
      <rPr>
        <b/>
        <sz val="10"/>
        <rFont val="Times New Roman"/>
        <family val="1"/>
      </rPr>
      <t>ЭРИКСОН-06</t>
    </r>
    <r>
      <rPr>
        <sz val="10"/>
        <rFont val="Times New Roman"/>
        <family val="1"/>
      </rPr>
      <t>, мер., гнед., латв., Регион, Россия</t>
    </r>
  </si>
  <si>
    <t>Бурых В.</t>
  </si>
  <si>
    <t>КСК "Атлас-Парк", МО</t>
  </si>
  <si>
    <r>
      <t xml:space="preserve">ВИЛКОВА </t>
    </r>
    <r>
      <rPr>
        <sz val="10"/>
        <rFont val="Times New Roman"/>
        <family val="1"/>
      </rPr>
      <t>Александра</t>
    </r>
  </si>
  <si>
    <t>1997</t>
  </si>
  <si>
    <t>1992</t>
  </si>
  <si>
    <r>
      <rPr>
        <b/>
        <sz val="10"/>
        <rFont val="Times New Roman"/>
        <family val="1"/>
      </rPr>
      <t>КОПНИНА</t>
    </r>
    <r>
      <rPr>
        <sz val="10"/>
        <rFont val="Times New Roman"/>
        <family val="1"/>
      </rPr>
      <t xml:space="preserve"> Серафима, 2005</t>
    </r>
  </si>
  <si>
    <t>I</t>
  </si>
  <si>
    <t>III</t>
  </si>
  <si>
    <t>1995</t>
  </si>
  <si>
    <r>
      <t>КАРАМБОЛЬ-03,</t>
    </r>
    <r>
      <rPr>
        <sz val="10"/>
        <rFont val="Times New Roman"/>
        <family val="1"/>
      </rPr>
      <t xml:space="preserve"> мер., гнед., трак., Калибр, к/з Кавказ</t>
    </r>
  </si>
  <si>
    <t>004147</t>
  </si>
  <si>
    <t xml:space="preserve">Артеменко Н. </t>
  </si>
  <si>
    <r>
      <t xml:space="preserve">ОСИПЕНКО </t>
    </r>
    <r>
      <rPr>
        <sz val="10"/>
        <rFont val="Times New Roman"/>
        <family val="1"/>
      </rPr>
      <t>Анна</t>
    </r>
  </si>
  <si>
    <r>
      <rPr>
        <b/>
        <sz val="10"/>
        <rFont val="Times New Roman"/>
        <family val="1"/>
      </rPr>
      <t>СИЛЬВЕР КИНГ-09</t>
    </r>
    <r>
      <rPr>
        <sz val="10"/>
        <rFont val="Times New Roman"/>
        <family val="1"/>
      </rPr>
      <t>, мер., сер., ганн., Клинтон, Германия</t>
    </r>
  </si>
  <si>
    <r>
      <t xml:space="preserve">ФИГАРО-11, </t>
    </r>
    <r>
      <rPr>
        <sz val="10"/>
        <rFont val="Times New Roman"/>
        <family val="1"/>
      </rPr>
      <t>мер., гнед., ганн., Фюрстенболл, Германия</t>
    </r>
  </si>
  <si>
    <t>104WB81</t>
  </si>
  <si>
    <t>Исачкина Р.</t>
  </si>
  <si>
    <r>
      <t>МИСТЕР НАЙС-06</t>
    </r>
    <r>
      <rPr>
        <sz val="10"/>
        <rFont val="Times New Roman"/>
        <family val="1"/>
      </rPr>
      <t>, мер., гнед., ольд., Капито Кинг, Беларусь</t>
    </r>
  </si>
  <si>
    <r>
      <t>ЛЕВКОЙ-09,</t>
    </r>
    <r>
      <rPr>
        <sz val="10"/>
        <rFont val="Times New Roman"/>
        <family val="1"/>
      </rPr>
      <t xml:space="preserve"> жер., т.-гнед., голш., Ле Жоли, к/з "Кавказ"</t>
    </r>
  </si>
  <si>
    <t>011126</t>
  </si>
  <si>
    <r>
      <t xml:space="preserve">КОРНИЛОВА </t>
    </r>
    <r>
      <rPr>
        <sz val="10"/>
        <rFont val="Times New Roman"/>
        <family val="1"/>
      </rPr>
      <t>Яна</t>
    </r>
  </si>
  <si>
    <t>1976</t>
  </si>
  <si>
    <r>
      <t>ГОЙЯ ДЕ ЛА КАСТРО-07</t>
    </r>
    <r>
      <rPr>
        <sz val="10"/>
        <rFont val="Times New Roman"/>
        <family val="1"/>
      </rPr>
      <t>, мер., сер., латв., Коралл, Латвия</t>
    </r>
  </si>
  <si>
    <t>104ZA53</t>
  </si>
  <si>
    <t>Колесников А.</t>
  </si>
  <si>
    <t>КСК "Отрада", МО</t>
  </si>
  <si>
    <r>
      <t xml:space="preserve">НИКОЛАЕВ </t>
    </r>
    <r>
      <rPr>
        <sz val="10"/>
        <rFont val="Times New Roman"/>
        <family val="1"/>
      </rPr>
      <t>Николай</t>
    </r>
  </si>
  <si>
    <t>1984</t>
  </si>
  <si>
    <t>000384</t>
  </si>
  <si>
    <r>
      <t xml:space="preserve">СЕСИЛЛА-07, </t>
    </r>
    <r>
      <rPr>
        <sz val="10"/>
        <rFont val="Times New Roman"/>
        <family val="1"/>
      </rPr>
      <t>коб., вор., голл.тепл., Джаз, Нидерланды</t>
    </r>
  </si>
  <si>
    <t>009066</t>
  </si>
  <si>
    <t>Рахно Ю.</t>
  </si>
  <si>
    <r>
      <t xml:space="preserve">БЕЛОВА </t>
    </r>
    <r>
      <rPr>
        <sz val="10"/>
        <rFont val="Times New Roman"/>
        <family val="1"/>
      </rPr>
      <t>Елена</t>
    </r>
  </si>
  <si>
    <t>007276</t>
  </si>
  <si>
    <t>Белова Е.</t>
  </si>
  <si>
    <r>
      <t>САН ДРОП ДИАМАНТ-08</t>
    </r>
    <r>
      <rPr>
        <sz val="10"/>
        <rFont val="Times New Roman"/>
        <family val="1"/>
      </rPr>
      <t>, мер., вор., бавар., Сан Амур, Германия</t>
    </r>
  </si>
  <si>
    <t>011163</t>
  </si>
  <si>
    <t>3</t>
  </si>
  <si>
    <t>030395</t>
  </si>
  <si>
    <r>
      <t>МАРКЕВИЧ</t>
    </r>
    <r>
      <rPr>
        <sz val="10"/>
        <rFont val="Times New Roman"/>
        <family val="1"/>
      </rPr>
      <t xml:space="preserve"> Виктория, 2002</t>
    </r>
  </si>
  <si>
    <t>2002</t>
  </si>
  <si>
    <r>
      <t xml:space="preserve">АРТЁМЕНКО </t>
    </r>
    <r>
      <rPr>
        <sz val="10"/>
        <rFont val="Times New Roman"/>
        <family val="1"/>
      </rPr>
      <t>Виктория</t>
    </r>
  </si>
  <si>
    <t>006197</t>
  </si>
  <si>
    <r>
      <t>ПОЛЕНОК</t>
    </r>
    <r>
      <rPr>
        <sz val="10"/>
        <rFont val="Times New Roman"/>
        <family val="1"/>
      </rPr>
      <t xml:space="preserve"> Дарья</t>
    </r>
  </si>
  <si>
    <t>000188</t>
  </si>
  <si>
    <t>Поленок Д.</t>
  </si>
  <si>
    <t>КСК "Толстая Лошадь", МО</t>
  </si>
  <si>
    <r>
      <t>ДЕГТЯРЁВА</t>
    </r>
    <r>
      <rPr>
        <sz val="10"/>
        <rFont val="Times New Roman"/>
        <family val="1"/>
      </rPr>
      <t xml:space="preserve"> Наталья</t>
    </r>
  </si>
  <si>
    <r>
      <rPr>
        <b/>
        <sz val="10"/>
        <rFont val="Times New Roman"/>
        <family val="1"/>
      </rPr>
      <t>ХАРЛЕЙ М-05</t>
    </r>
    <r>
      <rPr>
        <sz val="10"/>
        <rFont val="Times New Roman"/>
        <family val="1"/>
      </rPr>
      <t>, мер., рыж., ганн., Ходар, ФХ Маланичевых</t>
    </r>
  </si>
  <si>
    <t>Абдулин М.</t>
  </si>
  <si>
    <t>ОТКРЫТЫЙ КУБОК КСК "КОНКОРД"</t>
  </si>
  <si>
    <r>
      <t>Цветаева С.Н.</t>
    </r>
    <r>
      <rPr>
        <sz val="11"/>
        <rFont val="Times New Roman"/>
        <family val="1"/>
      </rPr>
      <t xml:space="preserve"> (ВК, Московская обл.)</t>
    </r>
  </si>
  <si>
    <t>Зачёт для юношей.</t>
  </si>
  <si>
    <t>18 июня 2017 г.</t>
  </si>
  <si>
    <t>КСК "Толстая лошадь", МО</t>
  </si>
  <si>
    <r>
      <rPr>
        <b/>
        <sz val="10"/>
        <rFont val="Times New Roman"/>
        <family val="1"/>
      </rPr>
      <t>ОБЕРТОН-10</t>
    </r>
    <r>
      <rPr>
        <sz val="10"/>
        <rFont val="Times New Roman"/>
        <family val="1"/>
      </rPr>
      <t>, мер., гнед., трак., Оттиск, к/з им. Кирова</t>
    </r>
  </si>
  <si>
    <t>Жильцова В.</t>
  </si>
  <si>
    <r>
      <t>СКОРОХОД</t>
    </r>
    <r>
      <rPr>
        <sz val="10"/>
        <color indexed="8"/>
        <rFont val="Times New Roman"/>
        <family val="1"/>
      </rPr>
      <t xml:space="preserve"> Алина, 2005</t>
    </r>
  </si>
  <si>
    <t>2005</t>
  </si>
  <si>
    <r>
      <t>ВАЙТ-ДЖИ-99</t>
    </r>
    <r>
      <rPr>
        <sz val="10"/>
        <rFont val="Times New Roman"/>
        <family val="1"/>
      </rPr>
      <t>, мер., сер., бельг.тепл., Кариока дель Фолли, Бельгия</t>
    </r>
  </si>
  <si>
    <t>001700</t>
  </si>
  <si>
    <t>Першина А.</t>
  </si>
  <si>
    <t>Колина И.</t>
  </si>
  <si>
    <t>2000</t>
  </si>
  <si>
    <r>
      <t xml:space="preserve">ЗАЧЁТ-09, </t>
    </r>
    <r>
      <rPr>
        <sz val="10"/>
        <rFont val="Times New Roman"/>
        <family val="1"/>
      </rPr>
      <t>мер., гнед., РВП, Зимогор, Старожиловский к/з</t>
    </r>
  </si>
  <si>
    <t>013646</t>
  </si>
  <si>
    <t>Соколова В.</t>
  </si>
  <si>
    <r>
      <t xml:space="preserve">РАХНО </t>
    </r>
    <r>
      <rPr>
        <sz val="10"/>
        <rFont val="Times New Roman"/>
        <family val="1"/>
      </rPr>
      <t>Алиса</t>
    </r>
  </si>
  <si>
    <r>
      <t xml:space="preserve">ПОНОМАРЕНКО </t>
    </r>
    <r>
      <rPr>
        <sz val="10"/>
        <rFont val="Times New Roman"/>
        <family val="1"/>
      </rPr>
      <t>Александра, 2000</t>
    </r>
  </si>
  <si>
    <r>
      <t xml:space="preserve">ГАЛКИНА </t>
    </r>
    <r>
      <rPr>
        <sz val="10"/>
        <rFont val="Times New Roman"/>
        <family val="1"/>
      </rPr>
      <t>Марина, 2001</t>
    </r>
  </si>
  <si>
    <r>
      <t xml:space="preserve">СТАРИКОВА </t>
    </r>
    <r>
      <rPr>
        <sz val="10"/>
        <rFont val="Times New Roman"/>
        <family val="1"/>
      </rPr>
      <t>Полина, 2003</t>
    </r>
  </si>
  <si>
    <r>
      <t xml:space="preserve">ПУТНИК-10, </t>
    </r>
    <r>
      <rPr>
        <sz val="10"/>
        <rFont val="Times New Roman"/>
        <family val="1"/>
      </rPr>
      <t>жер., вор., ганн., Водолей, КФХ "Тракен"</t>
    </r>
  </si>
  <si>
    <t>011569</t>
  </si>
  <si>
    <t>Путилина Е.</t>
  </si>
  <si>
    <r>
      <t xml:space="preserve">ТИМОФЕЕВА </t>
    </r>
    <r>
      <rPr>
        <sz val="10"/>
        <rFont val="Times New Roman"/>
        <family val="1"/>
      </rPr>
      <t>Анна</t>
    </r>
  </si>
  <si>
    <r>
      <t xml:space="preserve">ИЗАБЕЛЛА-01, </t>
    </r>
    <r>
      <rPr>
        <sz val="10"/>
        <rFont val="Times New Roman"/>
        <family val="1"/>
      </rPr>
      <t>коб., карак., полукр., Зомби, Беларусь</t>
    </r>
  </si>
  <si>
    <t>014809</t>
  </si>
  <si>
    <t>Вилкова В</t>
  </si>
  <si>
    <t>2</t>
  </si>
  <si>
    <r>
      <rPr>
        <b/>
        <sz val="10"/>
        <rFont val="Times New Roman"/>
        <family val="1"/>
      </rPr>
      <t>ГЛАДКОВА</t>
    </r>
    <r>
      <rPr>
        <sz val="10"/>
        <rFont val="Times New Roman"/>
        <family val="1"/>
      </rPr>
      <t xml:space="preserve"> Екатерина</t>
    </r>
  </si>
  <si>
    <r>
      <rPr>
        <b/>
        <sz val="10"/>
        <rFont val="Times New Roman"/>
        <family val="1"/>
      </rPr>
      <t>ПАНИЧЕВА</t>
    </r>
    <r>
      <rPr>
        <sz val="10"/>
        <rFont val="Times New Roman"/>
        <family val="1"/>
      </rPr>
      <t xml:space="preserve"> Марина </t>
    </r>
  </si>
  <si>
    <t>035896</t>
  </si>
  <si>
    <r>
      <rPr>
        <b/>
        <sz val="10"/>
        <rFont val="Times New Roman"/>
        <family val="1"/>
      </rPr>
      <t>РАТИБОР-08</t>
    </r>
    <r>
      <rPr>
        <sz val="10"/>
        <rFont val="Times New Roman"/>
        <family val="1"/>
      </rPr>
      <t>, мер., сер., орл.рыс., Пиркофен, МО</t>
    </r>
  </si>
  <si>
    <t>013477</t>
  </si>
  <si>
    <t>Паничева М.</t>
  </si>
  <si>
    <r>
      <t xml:space="preserve">КУПРИНЕЦ </t>
    </r>
    <r>
      <rPr>
        <sz val="10"/>
        <rFont val="Times New Roman"/>
        <family val="1"/>
      </rPr>
      <t>Надежда</t>
    </r>
  </si>
  <si>
    <t>1964</t>
  </si>
  <si>
    <t>006964</t>
  </si>
  <si>
    <r>
      <t xml:space="preserve">ПРИТТИ ГЕРЛ-05, </t>
    </r>
    <r>
      <rPr>
        <sz val="10"/>
        <rFont val="Times New Roman"/>
        <family val="1"/>
      </rPr>
      <t>коб., сер., трак., Гданьск, Смоденская обл.</t>
    </r>
  </si>
  <si>
    <t>014977</t>
  </si>
  <si>
    <t>Купрянец М.</t>
  </si>
  <si>
    <r>
      <t xml:space="preserve">ВОЛКОВА </t>
    </r>
    <r>
      <rPr>
        <sz val="10"/>
        <rFont val="Times New Roman"/>
        <family val="1"/>
      </rPr>
      <t>Анастасия</t>
    </r>
  </si>
  <si>
    <t>003298</t>
  </si>
  <si>
    <t>СДЮСШОР г. Калуга</t>
  </si>
  <si>
    <t>Волкова Э.</t>
  </si>
  <si>
    <r>
      <t>СУЛЕЙМАНОВА</t>
    </r>
    <r>
      <rPr>
        <sz val="10"/>
        <rFont val="Times New Roman"/>
        <family val="1"/>
      </rPr>
      <t xml:space="preserve"> Ольга, 2001</t>
    </r>
  </si>
  <si>
    <t>2001</t>
  </si>
  <si>
    <t>Стабблбайн М.</t>
  </si>
  <si>
    <r>
      <t xml:space="preserve">БЕЛОУС </t>
    </r>
    <r>
      <rPr>
        <sz val="10"/>
        <rFont val="Times New Roman"/>
        <family val="1"/>
      </rPr>
      <t>Вера</t>
    </r>
  </si>
  <si>
    <t>1983</t>
  </si>
  <si>
    <t>005183</t>
  </si>
  <si>
    <r>
      <rPr>
        <b/>
        <sz val="10"/>
        <rFont val="Times New Roman"/>
        <family val="1"/>
      </rPr>
      <t>КРАСИЛЬНИКОВА</t>
    </r>
    <r>
      <rPr>
        <sz val="10"/>
        <rFont val="Times New Roman"/>
        <family val="1"/>
      </rPr>
      <t xml:space="preserve"> Юлиса, 2003</t>
    </r>
  </si>
  <si>
    <t>010203</t>
  </si>
  <si>
    <t>Дубинина О.</t>
  </si>
  <si>
    <r>
      <t xml:space="preserve">МЕЙБИ-01, </t>
    </r>
    <r>
      <rPr>
        <sz val="10"/>
        <rFont val="Times New Roman"/>
        <family val="1"/>
      </rPr>
      <t>коб., рыж., трак., Бэрн, пф КрасГАУ</t>
    </r>
  </si>
  <si>
    <t>006961</t>
  </si>
  <si>
    <r>
      <t xml:space="preserve">ДУБИНИНА </t>
    </r>
    <r>
      <rPr>
        <sz val="10"/>
        <rFont val="Times New Roman"/>
        <family val="1"/>
      </rPr>
      <t>Ольга</t>
    </r>
  </si>
  <si>
    <t>1979</t>
  </si>
  <si>
    <t>002579</t>
  </si>
  <si>
    <r>
      <t xml:space="preserve">ДАНТЕ ВЕЛТИНО-11, </t>
    </r>
    <r>
      <rPr>
        <sz val="10"/>
        <rFont val="Times New Roman"/>
        <family val="1"/>
      </rPr>
      <t>мер., т.гнед., весф., Данте Велтино, Германия</t>
    </r>
  </si>
  <si>
    <t>011974</t>
  </si>
  <si>
    <r>
      <t xml:space="preserve">КРАВЦОВА </t>
    </r>
    <r>
      <rPr>
        <sz val="10"/>
        <rFont val="Times New Roman"/>
        <family val="1"/>
      </rPr>
      <t>Анастасия</t>
    </r>
  </si>
  <si>
    <t>012092</t>
  </si>
  <si>
    <r>
      <t>ЛОРД-07</t>
    </r>
    <r>
      <rPr>
        <sz val="10"/>
        <rFont val="Times New Roman"/>
        <family val="1"/>
      </rPr>
      <t>, мер., рыж., буд., Лексус, к/з им.Кирова</t>
    </r>
  </si>
  <si>
    <t>012527</t>
  </si>
  <si>
    <t>Костюк А.</t>
  </si>
  <si>
    <t>СДЮШОР по ЛВС, МО</t>
  </si>
  <si>
    <r>
      <t xml:space="preserve">ИРЕН-07, </t>
    </r>
    <r>
      <rPr>
        <sz val="10"/>
        <rFont val="Times New Roman"/>
        <family val="1"/>
      </rPr>
      <t xml:space="preserve">коб., рыж., буд., Идеалист, к/з им. Буденного, </t>
    </r>
  </si>
  <si>
    <t>016933</t>
  </si>
  <si>
    <t>Кузнецова Е.</t>
  </si>
  <si>
    <r>
      <t>ОХЛОПКОВА</t>
    </r>
    <r>
      <rPr>
        <sz val="10"/>
        <rFont val="Times New Roman"/>
        <family val="1"/>
      </rPr>
      <t xml:space="preserve"> Кристина</t>
    </r>
  </si>
  <si>
    <r>
      <rPr>
        <b/>
        <sz val="10"/>
        <rFont val="Times New Roman"/>
        <family val="1"/>
      </rPr>
      <t>ВАХТИНА</t>
    </r>
    <r>
      <rPr>
        <sz val="10"/>
        <rFont val="Times New Roman"/>
        <family val="1"/>
      </rPr>
      <t xml:space="preserve"> Виталия</t>
    </r>
  </si>
  <si>
    <r>
      <rPr>
        <b/>
        <sz val="10"/>
        <rFont val="Times New Roman"/>
        <family val="1"/>
      </rPr>
      <t>ДЖАМПЕР ВИВАТ-12</t>
    </r>
    <r>
      <rPr>
        <sz val="10"/>
        <rFont val="Times New Roman"/>
        <family val="1"/>
      </rPr>
      <t>, жер.,карак., голш., Добромир Виват 2, МО</t>
    </r>
  </si>
  <si>
    <t>014483</t>
  </si>
  <si>
    <t>Вахтина В.</t>
  </si>
  <si>
    <r>
      <t xml:space="preserve">КРАСНОВА </t>
    </r>
    <r>
      <rPr>
        <sz val="10"/>
        <rFont val="Times New Roman"/>
        <family val="1"/>
      </rPr>
      <t>Татьяна</t>
    </r>
  </si>
  <si>
    <t>004786</t>
  </si>
  <si>
    <t>017624</t>
  </si>
  <si>
    <r>
      <t>ПЕРШИНА</t>
    </r>
    <r>
      <rPr>
        <sz val="10"/>
        <rFont val="Times New Roman"/>
        <family val="1"/>
      </rPr>
      <t xml:space="preserve"> Анна</t>
    </r>
  </si>
  <si>
    <r>
      <t>КУЦЕНКО</t>
    </r>
    <r>
      <rPr>
        <sz val="10"/>
        <rFont val="Times New Roman"/>
        <family val="1"/>
      </rPr>
      <t xml:space="preserve"> Софья, 2003</t>
    </r>
  </si>
  <si>
    <r>
      <rPr>
        <b/>
        <sz val="10"/>
        <rFont val="Times New Roman"/>
        <family val="1"/>
      </rPr>
      <t>ПАДИШАХ-06</t>
    </r>
    <r>
      <rPr>
        <sz val="10"/>
        <rFont val="Times New Roman"/>
        <family val="1"/>
      </rPr>
      <t>, мер., гнед., полукр., Приз 2, ДЮСОК "Чемпион"</t>
    </r>
  </si>
  <si>
    <t>010702</t>
  </si>
  <si>
    <t>Куценко О.</t>
  </si>
  <si>
    <r>
      <t>ФЕЛЛИНИ-02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гнед., трак., Корсас, КФХ "Тракен"</t>
    </r>
  </si>
  <si>
    <t>000682</t>
  </si>
  <si>
    <t>Асеева Н.</t>
  </si>
  <si>
    <r>
      <t xml:space="preserve">БАРИН-99 </t>
    </r>
    <r>
      <rPr>
        <sz val="10"/>
        <rFont val="Times New Roman"/>
        <family val="1"/>
      </rPr>
      <t>мер., вор., УВП, Аршин, Украина</t>
    </r>
  </si>
  <si>
    <t>000843</t>
  </si>
  <si>
    <t>Воробьева М.</t>
  </si>
  <si>
    <r>
      <t>ЛОПАРЁВА</t>
    </r>
    <r>
      <rPr>
        <sz val="10"/>
        <rFont val="Times New Roman"/>
        <family val="1"/>
      </rPr>
      <t xml:space="preserve"> Полина, 2005</t>
    </r>
  </si>
  <si>
    <r>
      <rPr>
        <b/>
        <sz val="10"/>
        <rFont val="Times New Roman"/>
        <family val="1"/>
      </rPr>
      <t>ЖУРАВЛЁВА</t>
    </r>
    <r>
      <rPr>
        <sz val="10"/>
        <rFont val="Times New Roman"/>
        <family val="1"/>
      </rPr>
      <t xml:space="preserve"> Дарья, 2002</t>
    </r>
  </si>
  <si>
    <r>
      <rPr>
        <b/>
        <sz val="10"/>
        <rFont val="Times New Roman"/>
        <family val="1"/>
      </rPr>
      <t>КИАРА-13</t>
    </r>
    <r>
      <rPr>
        <sz val="10"/>
        <rFont val="Times New Roman"/>
        <family val="1"/>
      </rPr>
      <t>, коб., гнед., ганн., Квотербек, Германия</t>
    </r>
  </si>
  <si>
    <r>
      <t xml:space="preserve">КУЗНЕЦОВА </t>
    </r>
    <r>
      <rPr>
        <sz val="10"/>
        <rFont val="Times New Roman"/>
        <family val="1"/>
      </rPr>
      <t>Екатерина</t>
    </r>
  </si>
  <si>
    <t>1989</t>
  </si>
  <si>
    <r>
      <t>БЕНТЛИ-11</t>
    </r>
    <r>
      <rPr>
        <sz val="10"/>
        <rFont val="Times New Roman"/>
        <family val="1"/>
      </rPr>
      <t>, мер., т.-рыж., ольд., Бентли, Германия</t>
    </r>
  </si>
  <si>
    <t>Яблонских О.</t>
  </si>
  <si>
    <r>
      <t>ЯБЛОНСКИХ</t>
    </r>
    <r>
      <rPr>
        <sz val="10"/>
        <rFont val="Times New Roman"/>
        <family val="1"/>
      </rPr>
      <t xml:space="preserve"> Елена, 2004</t>
    </r>
  </si>
  <si>
    <t>2004</t>
  </si>
  <si>
    <r>
      <rPr>
        <b/>
        <sz val="10"/>
        <rFont val="Times New Roman"/>
        <family val="1"/>
      </rPr>
      <t>ШАТАЛОВА</t>
    </r>
    <r>
      <rPr>
        <sz val="10"/>
        <rFont val="Times New Roman"/>
        <family val="1"/>
      </rPr>
      <t xml:space="preserve"> Варвара, 2005</t>
    </r>
  </si>
  <si>
    <r>
      <t xml:space="preserve">ВЕСТПОЙНТ ДОН-05, </t>
    </r>
    <r>
      <rPr>
        <sz val="10"/>
        <rFont val="Times New Roman"/>
        <family val="1"/>
      </rPr>
      <t>мер., гнед., трак., Пеон, Украина</t>
    </r>
  </si>
  <si>
    <t>008896</t>
  </si>
  <si>
    <t>Вилкова А.</t>
  </si>
  <si>
    <t>013581</t>
  </si>
  <si>
    <t>Молоканова Е.</t>
  </si>
  <si>
    <r>
      <t>СПАРТА-04</t>
    </r>
    <r>
      <rPr>
        <sz val="10"/>
        <rFont val="Times New Roman"/>
        <family val="1"/>
      </rPr>
      <t>, коб., вор., трак., Пунш, к/з им. Доватора</t>
    </r>
  </si>
  <si>
    <r>
      <t>РОМАНОВА</t>
    </r>
    <r>
      <rPr>
        <sz val="10"/>
        <rFont val="Times New Roman"/>
        <family val="1"/>
      </rPr>
      <t xml:space="preserve"> Александра, 2004</t>
    </r>
  </si>
  <si>
    <r>
      <rPr>
        <b/>
        <sz val="10"/>
        <rFont val="Times New Roman"/>
        <family val="1"/>
      </rPr>
      <t>ГРЭВИАН-09</t>
    </r>
    <r>
      <rPr>
        <sz val="10"/>
        <rFont val="Times New Roman"/>
        <family val="1"/>
      </rPr>
      <t>, мер., гнед., трак., Взлёт 4, КСК "Взлёт"</t>
    </r>
  </si>
  <si>
    <t>016237</t>
  </si>
  <si>
    <t>Елисеева О.</t>
  </si>
  <si>
    <r>
      <rPr>
        <b/>
        <sz val="10"/>
        <rFont val="Times New Roman"/>
        <family val="1"/>
      </rPr>
      <t>РИО ДЕ ЖАНЕЙРО-11</t>
    </r>
    <r>
      <rPr>
        <sz val="10"/>
        <rFont val="Times New Roman"/>
        <family val="1"/>
      </rPr>
      <t>, жер., вор., ганн., Роял Классик,  Германия</t>
    </r>
  </si>
  <si>
    <t>Смирнова Н.</t>
  </si>
  <si>
    <r>
      <t xml:space="preserve">СТЕПАНОВА </t>
    </r>
    <r>
      <rPr>
        <sz val="10"/>
        <rFont val="Times New Roman"/>
        <family val="1"/>
      </rPr>
      <t>Татьяна</t>
    </r>
  </si>
  <si>
    <t>048398</t>
  </si>
  <si>
    <r>
      <t>САН-ФЛАУЭР-05</t>
    </r>
    <r>
      <rPr>
        <sz val="10"/>
        <rFont val="Times New Roman"/>
        <family val="1"/>
      </rPr>
      <t>, мер., вор., ольд., Штедингер, Германия</t>
    </r>
  </si>
  <si>
    <r>
      <t>ДЕКОДЕР-00</t>
    </r>
    <r>
      <rPr>
        <sz val="10"/>
        <rFont val="Times New Roman"/>
        <family val="1"/>
      </rPr>
      <t>,мер.,рыж., трак., Драгун, к/з им. Доватора, Беларусь</t>
    </r>
  </si>
  <si>
    <t>000658</t>
  </si>
  <si>
    <r>
      <t>САНТАМОНИК-08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вор., ольд., Сандро Хит, Германия</t>
    </r>
  </si>
  <si>
    <t>012614</t>
  </si>
  <si>
    <r>
      <t xml:space="preserve">СЕРГЕЕВА </t>
    </r>
    <r>
      <rPr>
        <sz val="10"/>
        <rFont val="Times New Roman"/>
        <family val="1"/>
      </rPr>
      <t>Юлия</t>
    </r>
  </si>
  <si>
    <t>007871</t>
  </si>
  <si>
    <t>008842</t>
  </si>
  <si>
    <t>Сергеева Ю.</t>
  </si>
  <si>
    <r>
      <t>БЭНТЛИ ФОН ЗЕВС-08,</t>
    </r>
    <r>
      <rPr>
        <sz val="10"/>
        <rFont val="Times New Roman"/>
        <family val="1"/>
      </rPr>
      <t xml:space="preserve"> мер., гнед., трак., Эль-Ферроль, п/ф Зевс</t>
    </r>
  </si>
  <si>
    <r>
      <t>ДАРВИН-03</t>
    </r>
    <r>
      <rPr>
        <sz val="10"/>
        <rFont val="Times New Roman"/>
        <family val="1"/>
      </rPr>
      <t>, мер., гнед., бельг.тепл., Ламбада Беркенброк, Бельгия</t>
    </r>
  </si>
  <si>
    <t>003380</t>
  </si>
  <si>
    <t>Макарова И.</t>
  </si>
  <si>
    <r>
      <t xml:space="preserve">АКСЁНОВ </t>
    </r>
    <r>
      <rPr>
        <sz val="10"/>
        <rFont val="Times New Roman"/>
        <family val="1"/>
      </rPr>
      <t>Денис</t>
    </r>
  </si>
  <si>
    <t>001001</t>
  </si>
  <si>
    <r>
      <t xml:space="preserve">ДАНЗАРО-02, </t>
    </r>
    <r>
      <rPr>
        <sz val="10"/>
        <rFont val="Times New Roman"/>
        <family val="1"/>
      </rPr>
      <t>мер., вор., ганн., Де Ниро, Германия</t>
    </r>
  </si>
  <si>
    <t>013525</t>
  </si>
  <si>
    <t>Аксенов Д.</t>
  </si>
  <si>
    <r>
      <t xml:space="preserve">МАКАРОВА </t>
    </r>
    <r>
      <rPr>
        <sz val="10"/>
        <rFont val="Times New Roman"/>
        <family val="1"/>
      </rPr>
      <t>Ксения</t>
    </r>
  </si>
  <si>
    <t>006388</t>
  </si>
  <si>
    <t>017339</t>
  </si>
  <si>
    <t>Будённая Е.</t>
  </si>
  <si>
    <r>
      <t xml:space="preserve">ГРОЗА-06, </t>
    </r>
    <r>
      <rPr>
        <sz val="10"/>
        <rFont val="Times New Roman"/>
        <family val="1"/>
      </rPr>
      <t>коб., т-гнед., ганн., Опал, СПК "Прогресс", Беларусь</t>
    </r>
  </si>
  <si>
    <t>009181</t>
  </si>
  <si>
    <t>КСК "Битца"</t>
  </si>
  <si>
    <r>
      <rPr>
        <b/>
        <sz val="10"/>
        <rFont val="Times New Roman"/>
        <family val="1"/>
      </rPr>
      <t>ВИЗАНТИЯ-09</t>
    </r>
    <r>
      <rPr>
        <sz val="10"/>
        <rFont val="Times New Roman"/>
        <family val="1"/>
      </rPr>
      <t>, коб., сер., ганн., Закон, Орловская обл.</t>
    </r>
  </si>
  <si>
    <t>015858</t>
  </si>
  <si>
    <t>Калугина Е.</t>
  </si>
  <si>
    <r>
      <t>ЛУК ИТ МИ-11</t>
    </r>
    <r>
      <rPr>
        <sz val="10"/>
        <rFont val="Times New Roman"/>
        <family val="1"/>
      </rPr>
      <t>, мер., гнед., ганн., Германия</t>
    </r>
  </si>
  <si>
    <r>
      <t xml:space="preserve"> Судьи: Н - Ушакова О.А.</t>
    </r>
    <r>
      <rPr>
        <sz val="11"/>
        <rFont val="Times New Roman"/>
        <family val="1"/>
      </rPr>
      <t xml:space="preserve"> (1К, Московская обл.), </t>
    </r>
    <r>
      <rPr>
        <b/>
        <sz val="11"/>
        <rFont val="Times New Roman"/>
        <family val="1"/>
      </rPr>
      <t xml:space="preserve">С - Субботина А.А. </t>
    </r>
    <r>
      <rPr>
        <sz val="11"/>
        <rFont val="Times New Roman"/>
        <family val="1"/>
      </rPr>
      <t xml:space="preserve">(ВК, г.Москва), </t>
    </r>
    <r>
      <rPr>
        <b/>
        <sz val="11"/>
        <rFont val="Times New Roman"/>
        <family val="1"/>
      </rPr>
      <t>В - Корнилов М.В.</t>
    </r>
    <r>
      <rPr>
        <sz val="11"/>
        <rFont val="Times New Roman"/>
        <family val="1"/>
      </rPr>
      <t xml:space="preserve"> (ВК, Московская обл.)</t>
    </r>
  </si>
  <si>
    <t>012609</t>
  </si>
  <si>
    <t>Никаноров Д.</t>
  </si>
  <si>
    <t>008782</t>
  </si>
  <si>
    <t>Бородина Ю.</t>
  </si>
  <si>
    <r>
      <t>ДОЛЬЧЕ ВИТА-07</t>
    </r>
    <r>
      <rPr>
        <sz val="10"/>
        <rFont val="Times New Roman"/>
        <family val="1"/>
      </rPr>
      <t>, коб. рыж., полукр.спорт., Домбай, к/з им.Кирова</t>
    </r>
  </si>
  <si>
    <t>Федулов А.</t>
  </si>
  <si>
    <r>
      <t>ФЮРСТИН ФАРБЕНФРОХ-10</t>
    </r>
    <r>
      <rPr>
        <sz val="10"/>
        <rFont val="Times New Roman"/>
        <family val="1"/>
      </rPr>
      <t>, коб., рыж., ганн., Фюрст Намфенбург, Германия</t>
    </r>
  </si>
  <si>
    <t>СРЕДНИЙ ПРИЗ №1</t>
  </si>
  <si>
    <t>сошла</t>
  </si>
  <si>
    <r>
      <t xml:space="preserve"> Судьи: Н - Корнилов М.В.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Ушакова О.А. </t>
    </r>
    <r>
      <rPr>
        <sz val="11"/>
        <rFont val="Times New Roman"/>
        <family val="1"/>
      </rPr>
      <t xml:space="preserve">(1К, Московская обл.), </t>
    </r>
    <r>
      <rPr>
        <b/>
        <sz val="11"/>
        <rFont val="Times New Roman"/>
        <family val="1"/>
      </rPr>
      <t>В - Субботина А.А.</t>
    </r>
    <r>
      <rPr>
        <sz val="11"/>
        <rFont val="Times New Roman"/>
        <family val="1"/>
      </rPr>
      <t xml:space="preserve"> (ВК, г.Москва).</t>
    </r>
  </si>
  <si>
    <t>000812</t>
  </si>
  <si>
    <r>
      <t>ПЕТЕРГОФ-05</t>
    </r>
    <r>
      <rPr>
        <sz val="10"/>
        <rFont val="Times New Roman"/>
        <family val="1"/>
      </rPr>
      <t>, мер., карак., РВП, Гаргон, КСК "Русский Алмаз"</t>
    </r>
  </si>
  <si>
    <t>II</t>
  </si>
  <si>
    <r>
      <t>АНДРЕЕВА</t>
    </r>
    <r>
      <rPr>
        <sz val="10"/>
        <rFont val="Times New Roman"/>
        <family val="1"/>
      </rPr>
      <t xml:space="preserve"> Валерия, 2001</t>
    </r>
  </si>
  <si>
    <t>Скороход М.</t>
  </si>
  <si>
    <r>
      <t>ХАЙ ФЛАЙ-09</t>
    </r>
    <r>
      <rPr>
        <sz val="10"/>
        <rFont val="Times New Roman"/>
        <family val="1"/>
      </rPr>
      <t>, жер., гнед., трак., Фаберже, к/з Кавказ</t>
    </r>
  </si>
  <si>
    <r>
      <t>ТАУЭР-12</t>
    </r>
    <r>
      <rPr>
        <sz val="10"/>
        <rFont val="Times New Roman"/>
        <family val="1"/>
      </rPr>
      <t>, жер., рыж., трак., Эбро 4, г.Москва</t>
    </r>
  </si>
  <si>
    <t>КСК "Гранд Стейблс", МО</t>
  </si>
  <si>
    <t>2 юн.</t>
  </si>
  <si>
    <r>
      <t>Субботина А.А.</t>
    </r>
    <r>
      <rPr>
        <sz val="11"/>
        <rFont val="Times New Roman"/>
        <family val="1"/>
      </rPr>
      <t xml:space="preserve"> (ВК, г.Москва)</t>
    </r>
  </si>
  <si>
    <r>
      <rPr>
        <b/>
        <sz val="10"/>
        <rFont val="Times New Roman"/>
        <family val="1"/>
      </rPr>
      <t>ПЕГАС-10</t>
    </r>
    <r>
      <rPr>
        <sz val="10"/>
        <rFont val="Times New Roman"/>
        <family val="1"/>
      </rPr>
      <t>, мер., вор., трак., Гданьск, МО</t>
    </r>
  </si>
  <si>
    <r>
      <t>Судьи: Н - Субботина А.А.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>С - Корнилов М.В.</t>
    </r>
    <r>
      <rPr>
        <sz val="11"/>
        <rFont val="Times New Roman"/>
        <family val="1"/>
      </rPr>
      <t xml:space="preserve"> (ВК, Московская обл.),</t>
    </r>
    <r>
      <rPr>
        <b/>
        <sz val="11"/>
        <rFont val="Times New Roman"/>
        <family val="1"/>
      </rPr>
      <t xml:space="preserve"> В - Ушакова О.А.</t>
    </r>
    <r>
      <rPr>
        <sz val="11"/>
        <rFont val="Times New Roman"/>
        <family val="1"/>
      </rPr>
      <t xml:space="preserve"> (1К, Московская обл.).</t>
    </r>
  </si>
  <si>
    <t>Зачёты: для всадников на лошадях 4-5 лет, общий.</t>
  </si>
  <si>
    <t>012975</t>
  </si>
  <si>
    <t>Славина Ю.</t>
  </si>
  <si>
    <t>Зачёт: для всадников на лошадях 4-5 лет.</t>
  </si>
  <si>
    <t>3 юн.</t>
  </si>
  <si>
    <t>ТЕСТ ДЛЯ НАЧИНАЮЩИХ ВСАДНИКОВ (НА СТРОЕВОЙ РЫСИ)</t>
  </si>
  <si>
    <r>
      <t>ФЛИТС СТАЙЕРСХОФС БОР-05(148)</t>
    </r>
    <r>
      <rPr>
        <sz val="10"/>
        <rFont val="Times New Roman"/>
        <family val="1"/>
      </rPr>
      <t>, мер., гнед., нидерл.пони, Гарри Поттер, Нидерланды</t>
    </r>
  </si>
  <si>
    <r>
      <t xml:space="preserve">МАКАРОВА </t>
    </r>
    <r>
      <rPr>
        <sz val="10"/>
        <rFont val="Times New Roman"/>
        <family val="1"/>
      </rPr>
      <t>Марьяна, 1999</t>
    </r>
  </si>
  <si>
    <t>ПРЕДВАРИТЕЛЬНЫЙ ПРИЗ В. ДЕТИ</t>
  </si>
  <si>
    <r>
      <rPr>
        <b/>
        <sz val="10"/>
        <rFont val="Times New Roman"/>
        <family val="1"/>
      </rPr>
      <t xml:space="preserve">КОЛИНА </t>
    </r>
    <r>
      <rPr>
        <sz val="10"/>
        <rFont val="Times New Roman"/>
        <family val="1"/>
      </rPr>
      <t>Мария, 2002</t>
    </r>
  </si>
  <si>
    <t>Зачёт для юных всадников.</t>
  </si>
  <si>
    <t>СТО "Российские ипподромы", г.Москва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</si>
</sst>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00000"/>
  </numFmts>
  <fonts count="5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wrapText="1"/>
      <protection/>
    </xf>
    <xf numFmtId="0" fontId="3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60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8" fillId="0" borderId="0" xfId="54" applyFont="1">
      <alignment/>
      <protection/>
    </xf>
    <xf numFmtId="0" fontId="4" fillId="0" borderId="10" xfId="54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54" applyAlignment="1">
      <alignment vertical="top"/>
      <protection/>
    </xf>
    <xf numFmtId="0" fontId="8" fillId="0" borderId="0" xfId="54" applyFont="1" applyAlignment="1">
      <alignment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60" applyFont="1" applyAlignment="1">
      <alignment vertical="top"/>
      <protection/>
    </xf>
    <xf numFmtId="0" fontId="8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4" applyFont="1" applyAlignme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wrapText="1"/>
      <protection/>
    </xf>
    <xf numFmtId="0" fontId="9" fillId="0" borderId="0" xfId="60" applyFont="1" applyBorder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8" fillId="0" borderId="10" xfId="60" applyFont="1" applyBorder="1" applyAlignment="1">
      <alignment horizontal="center" vertical="center" textRotation="90"/>
      <protection/>
    </xf>
    <xf numFmtId="0" fontId="8" fillId="0" borderId="10" xfId="60" applyFont="1" applyBorder="1" applyAlignment="1">
      <alignment horizontal="center" vertical="center"/>
      <protection/>
    </xf>
    <xf numFmtId="0" fontId="4" fillId="0" borderId="10" xfId="60" applyNumberFormat="1" applyFont="1" applyBorder="1" applyAlignment="1">
      <alignment horizontal="center" vertical="center"/>
      <protection/>
    </xf>
    <xf numFmtId="203" fontId="4" fillId="0" borderId="10" xfId="60" applyNumberFormat="1" applyFont="1" applyBorder="1" applyAlignment="1">
      <alignment horizontal="center" vertical="center"/>
      <protection/>
    </xf>
    <xf numFmtId="203" fontId="5" fillId="0" borderId="10" xfId="60" applyNumberFormat="1" applyFont="1" applyBorder="1" applyAlignment="1">
      <alignment horizontal="center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80" applyFont="1" applyFill="1" applyBorder="1" applyAlignment="1">
      <alignment horizontal="center" vertical="center" wrapText="1"/>
      <protection/>
    </xf>
    <xf numFmtId="0" fontId="4" fillId="0" borderId="0" xfId="60" applyNumberFormat="1" applyFont="1" applyBorder="1" applyAlignment="1">
      <alignment horizontal="center" vertical="center"/>
      <protection/>
    </xf>
    <xf numFmtId="203" fontId="4" fillId="0" borderId="0" xfId="60" applyNumberFormat="1" applyFont="1" applyBorder="1" applyAlignment="1">
      <alignment horizontal="center" vertical="center"/>
      <protection/>
    </xf>
    <xf numFmtId="203" fontId="5" fillId="0" borderId="0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8" fillId="0" borderId="0" xfId="60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 vertical="center"/>
      <protection/>
    </xf>
    <xf numFmtId="0" fontId="5" fillId="0" borderId="0" xfId="54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 locked="0"/>
    </xf>
    <xf numFmtId="49" fontId="4" fillId="0" borderId="0" xfId="8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49" fontId="10" fillId="0" borderId="0" xfId="60" applyNumberFormat="1" applyFont="1" applyFill="1" applyBorder="1" applyAlignment="1">
      <alignment horizontal="center" vertical="center"/>
      <protection/>
    </xf>
    <xf numFmtId="202" fontId="4" fillId="0" borderId="0" xfId="60" applyNumberFormat="1" applyFont="1" applyBorder="1" applyAlignment="1">
      <alignment horizontal="center" vertical="center" wrapText="1"/>
      <protection/>
    </xf>
    <xf numFmtId="202" fontId="5" fillId="0" borderId="0" xfId="60" applyNumberFormat="1" applyFont="1" applyBorder="1" applyAlignment="1">
      <alignment horizontal="center" vertical="center" wrapText="1"/>
      <protection/>
    </xf>
    <xf numFmtId="0" fontId="0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/>
      <protection/>
    </xf>
    <xf numFmtId="0" fontId="0" fillId="0" borderId="0" xfId="54" applyAlignment="1">
      <alignment/>
      <protection/>
    </xf>
    <xf numFmtId="203" fontId="4" fillId="0" borderId="10" xfId="60" applyNumberFormat="1" applyFont="1" applyBorder="1" applyAlignment="1">
      <alignment horizontal="center" vertical="center" wrapText="1"/>
      <protection/>
    </xf>
    <xf numFmtId="203" fontId="5" fillId="0" borderId="10" xfId="60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5" fillId="0" borderId="0" xfId="77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77" applyFont="1" applyFill="1" applyBorder="1" applyAlignment="1" applyProtection="1">
      <alignment horizontal="center" vertical="center" wrapText="1"/>
      <protection locked="0"/>
    </xf>
    <xf numFmtId="0" fontId="0" fillId="0" borderId="0" xfId="60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8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49" fontId="10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left" vertical="center" wrapText="1"/>
      <protection/>
    </xf>
    <xf numFmtId="0" fontId="5" fillId="0" borderId="10" xfId="88" applyFont="1" applyFill="1" applyBorder="1" applyAlignment="1">
      <alignment horizontal="left" vertical="center" wrapText="1"/>
      <protection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84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left" vertical="center" wrapText="1"/>
      <protection locked="0"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84" applyNumberFormat="1" applyFont="1" applyFill="1" applyBorder="1" applyAlignment="1">
      <alignment horizontal="center" vertical="center" wrapText="1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NumberFormat="1" applyFont="1" applyBorder="1" applyAlignment="1">
      <alignment horizontal="center" vertical="center"/>
      <protection/>
    </xf>
    <xf numFmtId="203" fontId="4" fillId="0" borderId="13" xfId="60" applyNumberFormat="1" applyFont="1" applyBorder="1" applyAlignment="1">
      <alignment horizontal="center" vertical="center"/>
      <protection/>
    </xf>
    <xf numFmtId="203" fontId="5" fillId="0" borderId="13" xfId="60" applyNumberFormat="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0" fillId="0" borderId="11" xfId="55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55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 wrapText="1"/>
      <protection/>
    </xf>
    <xf numFmtId="49" fontId="10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5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center" vertical="center"/>
      <protection/>
    </xf>
    <xf numFmtId="197" fontId="4" fillId="0" borderId="10" xfId="60" applyNumberFormat="1" applyFont="1" applyBorder="1" applyAlignment="1">
      <alignment horizontal="center" vertical="center"/>
      <protection/>
    </xf>
    <xf numFmtId="197" fontId="4" fillId="0" borderId="13" xfId="60" applyNumberFormat="1" applyFont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197" fontId="4" fillId="0" borderId="10" xfId="0" applyNumberFormat="1" applyFont="1" applyBorder="1" applyAlignment="1">
      <alignment horizontal="center" vertical="center"/>
    </xf>
    <xf numFmtId="197" fontId="4" fillId="0" borderId="10" xfId="0" applyNumberFormat="1" applyFont="1" applyFill="1" applyBorder="1" applyAlignment="1">
      <alignment horizontal="center" vertical="center"/>
    </xf>
    <xf numFmtId="0" fontId="4" fillId="0" borderId="0" xfId="73" applyFont="1" applyFill="1" applyBorder="1" applyAlignment="1">
      <alignment horizontal="center" vertical="center" wrapText="1"/>
      <protection/>
    </xf>
    <xf numFmtId="49" fontId="10" fillId="0" borderId="0" xfId="73" applyNumberFormat="1" applyFont="1" applyFill="1" applyBorder="1" applyAlignment="1">
      <alignment horizontal="center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49" fontId="4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85" applyFont="1" applyFill="1" applyBorder="1" applyAlignment="1">
      <alignment vertical="center" wrapText="1"/>
      <protection/>
    </xf>
    <xf numFmtId="49" fontId="10" fillId="0" borderId="0" xfId="85" applyNumberFormat="1" applyFont="1" applyFill="1" applyBorder="1" applyAlignment="1">
      <alignment horizontal="center" vertical="center" wrapText="1"/>
      <protection/>
    </xf>
    <xf numFmtId="0" fontId="10" fillId="0" borderId="0" xfId="85" applyFont="1" applyFill="1" applyBorder="1" applyAlignment="1">
      <alignment horizontal="center" vertical="center"/>
      <protection/>
    </xf>
    <xf numFmtId="0" fontId="11" fillId="0" borderId="0" xfId="70" applyFont="1" applyFill="1" applyBorder="1" applyAlignment="1">
      <alignment horizontal="center" vertical="center" wrapText="1"/>
      <protection/>
    </xf>
    <xf numFmtId="197" fontId="4" fillId="0" borderId="0" xfId="60" applyNumberFormat="1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5" fillId="0" borderId="10" xfId="54" applyFont="1" applyFill="1" applyBorder="1" applyAlignment="1" applyProtection="1">
      <alignment vertical="center" wrapText="1"/>
      <protection locked="0"/>
    </xf>
    <xf numFmtId="0" fontId="10" fillId="0" borderId="10" xfId="6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left" vertical="center" wrapText="1"/>
      <protection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49" fontId="10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49" fontId="10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8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vertical="center" wrapText="1"/>
    </xf>
    <xf numFmtId="0" fontId="9" fillId="0" borderId="0" xfId="60" applyFont="1" applyFill="1" applyAlignment="1">
      <alignment wrapText="1"/>
      <protection/>
    </xf>
    <xf numFmtId="0" fontId="9" fillId="0" borderId="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NumberFormat="1" applyFont="1" applyFill="1" applyAlignment="1">
      <alignment horizontal="left"/>
      <protection/>
    </xf>
    <xf numFmtId="0" fontId="8" fillId="0" borderId="0" xfId="54" applyFont="1" applyFill="1" applyAlignment="1">
      <alignment wrapText="1"/>
      <protection/>
    </xf>
    <xf numFmtId="0" fontId="9" fillId="0" borderId="0" xfId="54" applyFont="1" applyFill="1" applyAlignment="1">
      <alignment vertical="top"/>
      <protection/>
    </xf>
    <xf numFmtId="0" fontId="8" fillId="0" borderId="0" xfId="54" applyFont="1" applyFill="1" applyAlignment="1">
      <alignment vertical="top"/>
      <protection/>
    </xf>
    <xf numFmtId="0" fontId="9" fillId="0" borderId="0" xfId="54" applyFont="1" applyFill="1" applyAlignment="1">
      <alignment horizontal="left" vertical="top"/>
      <protection/>
    </xf>
    <xf numFmtId="0" fontId="9" fillId="0" borderId="0" xfId="54" applyFont="1" applyFill="1" applyAlignment="1">
      <alignment/>
      <protection/>
    </xf>
    <xf numFmtId="0" fontId="8" fillId="0" borderId="0" xfId="54" applyFont="1" applyFill="1" applyAlignment="1">
      <alignment/>
      <protection/>
    </xf>
    <xf numFmtId="0" fontId="9" fillId="0" borderId="0" xfId="54" applyFont="1" applyFill="1" applyAlignment="1">
      <alignment horizontal="left"/>
      <protection/>
    </xf>
    <xf numFmtId="0" fontId="8" fillId="0" borderId="0" xfId="54" applyFont="1" applyFill="1">
      <alignment/>
      <protection/>
    </xf>
    <xf numFmtId="0" fontId="0" fillId="0" borderId="0" xfId="54" applyFill="1">
      <alignment/>
      <protection/>
    </xf>
    <xf numFmtId="0" fontId="52" fillId="0" borderId="10" xfId="56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0" xfId="87" applyFont="1" applyFill="1" applyBorder="1" applyAlignment="1">
      <alignment horizontal="center" vertical="center" wrapText="1"/>
      <protection/>
    </xf>
    <xf numFmtId="49" fontId="4" fillId="0" borderId="10" xfId="69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 locked="0"/>
    </xf>
    <xf numFmtId="0" fontId="5" fillId="0" borderId="10" xfId="87" applyFont="1" applyFill="1" applyBorder="1" applyAlignment="1">
      <alignment horizontal="left" vertical="center" wrapText="1"/>
      <protection/>
    </xf>
    <xf numFmtId="197" fontId="4" fillId="0" borderId="13" xfId="0" applyNumberFormat="1" applyFont="1" applyBorder="1" applyAlignment="1">
      <alignment horizontal="center" vertical="center"/>
    </xf>
    <xf numFmtId="203" fontId="4" fillId="0" borderId="13" xfId="60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203" fontId="5" fillId="0" borderId="13" xfId="60" applyNumberFormat="1" applyFont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left" vertical="center" wrapText="1"/>
      <protection/>
    </xf>
    <xf numFmtId="0" fontId="4" fillId="0" borderId="11" xfId="7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4" fillId="0" borderId="10" xfId="87" applyNumberFormat="1" applyFont="1" applyFill="1" applyBorder="1" applyAlignment="1">
      <alignment horizontal="center" vertical="center" wrapText="1"/>
      <protection/>
    </xf>
    <xf numFmtId="0" fontId="53" fillId="0" borderId="10" xfId="56" applyFont="1" applyFill="1" applyBorder="1" applyAlignment="1" applyProtection="1">
      <alignment horizontal="center" vertical="center" wrapText="1"/>
      <protection locked="0"/>
    </xf>
    <xf numFmtId="49" fontId="10" fillId="0" borderId="10" xfId="87" applyNumberFormat="1" applyFont="1" applyFill="1" applyBorder="1" applyAlignment="1">
      <alignment horizontal="center" vertical="center" wrapText="1"/>
      <protection/>
    </xf>
    <xf numFmtId="0" fontId="5" fillId="0" borderId="10" xfId="86" applyFont="1" applyFill="1" applyBorder="1" applyAlignment="1">
      <alignment horizontal="left" vertical="center" wrapText="1"/>
      <protection/>
    </xf>
    <xf numFmtId="0" fontId="4" fillId="0" borderId="10" xfId="85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49" fontId="10" fillId="0" borderId="11" xfId="72" applyNumberFormat="1" applyFont="1" applyFill="1" applyBorder="1" applyAlignment="1">
      <alignment horizontal="center" vertical="center" wrapText="1"/>
      <protection/>
    </xf>
    <xf numFmtId="49" fontId="10" fillId="0" borderId="10" xfId="87" applyNumberFormat="1" applyFont="1" applyFill="1" applyBorder="1" applyAlignment="1">
      <alignment horizontal="center" vertical="center"/>
      <protection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0" fontId="10" fillId="0" borderId="10" xfId="84" applyFont="1" applyFill="1" applyBorder="1" applyAlignment="1">
      <alignment horizontal="center" vertical="center"/>
      <protection/>
    </xf>
    <xf numFmtId="49" fontId="4" fillId="0" borderId="11" xfId="80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applyProtection="1">
      <alignment horizontal="center" vertical="center" wrapText="1"/>
      <protection locked="0"/>
    </xf>
    <xf numFmtId="0" fontId="5" fillId="0" borderId="11" xfId="81" applyFont="1" applyFill="1" applyBorder="1" applyAlignment="1">
      <alignment horizontal="left" vertical="center" wrapText="1"/>
      <protection/>
    </xf>
    <xf numFmtId="0" fontId="4" fillId="0" borderId="11" xfId="81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5" fillId="0" borderId="11" xfId="72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vertical="center" wrapText="1"/>
      <protection/>
    </xf>
    <xf numFmtId="49" fontId="10" fillId="0" borderId="11" xfId="8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20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78" applyFont="1" applyFill="1" applyBorder="1" applyAlignment="1" applyProtection="1">
      <alignment vertical="center" wrapText="1"/>
      <protection locked="0"/>
    </xf>
    <xf numFmtId="0" fontId="5" fillId="0" borderId="10" xfId="81" applyFont="1" applyFill="1" applyBorder="1" applyAlignment="1">
      <alignment horizontal="left" vertical="center" wrapText="1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0" fontId="5" fillId="0" borderId="11" xfId="88" applyFont="1" applyFill="1" applyBorder="1" applyAlignment="1">
      <alignment horizontal="left" vertical="center" wrapText="1"/>
      <protection/>
    </xf>
    <xf numFmtId="0" fontId="10" fillId="0" borderId="10" xfId="7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56" applyFont="1" applyFill="1" applyBorder="1" applyAlignment="1" applyProtection="1">
      <alignment horizontal="left" vertical="center" wrapText="1"/>
      <protection locked="0"/>
    </xf>
    <xf numFmtId="0" fontId="5" fillId="0" borderId="10" xfId="60" applyFont="1" applyFill="1" applyBorder="1" applyAlignment="1">
      <alignment vertical="center" wrapText="1"/>
      <protection/>
    </xf>
    <xf numFmtId="0" fontId="5" fillId="0" borderId="10" xfId="82" applyFont="1" applyFill="1" applyBorder="1" applyAlignment="1">
      <alignment horizontal="left" vertical="center" wrapText="1"/>
      <protection/>
    </xf>
    <xf numFmtId="0" fontId="5" fillId="0" borderId="11" xfId="87" applyFont="1" applyFill="1" applyBorder="1" applyAlignment="1">
      <alignment horizontal="left" vertical="center" wrapText="1"/>
      <protection/>
    </xf>
    <xf numFmtId="49" fontId="10" fillId="0" borderId="10" xfId="85" applyNumberFormat="1" applyFont="1" applyFill="1" applyBorder="1" applyAlignment="1">
      <alignment horizontal="center" vertical="center" wrapText="1"/>
      <protection/>
    </xf>
    <xf numFmtId="49" fontId="10" fillId="0" borderId="10" xfId="8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86" applyFont="1" applyFill="1" applyBorder="1" applyAlignment="1">
      <alignment horizontal="center" vertical="center" wrapText="1"/>
      <protection/>
    </xf>
    <xf numFmtId="49" fontId="10" fillId="0" borderId="11" xfId="85" applyNumberFormat="1" applyFont="1" applyFill="1" applyBorder="1" applyAlignment="1">
      <alignment horizontal="center" vertical="center" wrapText="1"/>
      <protection/>
    </xf>
    <xf numFmtId="0" fontId="10" fillId="0" borderId="11" xfId="87" applyFont="1" applyFill="1" applyBorder="1" applyAlignment="1">
      <alignment horizontal="center" vertical="center" wrapText="1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0" fontId="5" fillId="0" borderId="10" xfId="87" applyFont="1" applyFill="1" applyBorder="1" applyAlignment="1" applyProtection="1">
      <alignment horizontal="left" vertical="center" wrapText="1"/>
      <protection hidden="1"/>
    </xf>
    <xf numFmtId="1" fontId="4" fillId="0" borderId="10" xfId="8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 applyProtection="1">
      <alignment vertical="center" wrapText="1"/>
      <protection locked="0"/>
    </xf>
    <xf numFmtId="0" fontId="4" fillId="0" borderId="10" xfId="76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9" applyFont="1" applyFill="1" applyBorder="1" applyAlignment="1">
      <alignment horizontal="center" vertical="center" wrapText="1"/>
      <protection/>
    </xf>
    <xf numFmtId="49" fontId="10" fillId="0" borderId="11" xfId="78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81" applyNumberFormat="1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 applyProtection="1">
      <alignment horizontal="left" vertical="center" wrapText="1"/>
      <protection locked="0"/>
    </xf>
    <xf numFmtId="49" fontId="53" fillId="0" borderId="10" xfId="61" applyNumberFormat="1" applyFont="1" applyFill="1" applyBorder="1" applyAlignment="1">
      <alignment horizontal="center" vertical="center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49" fontId="4" fillId="0" borderId="10" xfId="8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82" applyNumberFormat="1" applyFont="1" applyFill="1" applyBorder="1" applyAlignment="1">
      <alignment horizontal="center" vertical="center" wrapText="1"/>
      <protection/>
    </xf>
    <xf numFmtId="0" fontId="54" fillId="0" borderId="10" xfId="63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left" vertical="center" wrapText="1"/>
      <protection locked="0"/>
    </xf>
    <xf numFmtId="49" fontId="53" fillId="0" borderId="10" xfId="84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 applyProtection="1">
      <alignment horizontal="center" vertical="center" wrapText="1"/>
      <protection locked="0"/>
    </xf>
    <xf numFmtId="49" fontId="10" fillId="0" borderId="11" xfId="73" applyNumberFormat="1" applyFont="1" applyFill="1" applyBorder="1" applyAlignment="1">
      <alignment horizontal="center" vertical="center" wrapText="1"/>
      <protection/>
    </xf>
    <xf numFmtId="49" fontId="10" fillId="0" borderId="11" xfId="80" applyNumberFormat="1" applyFont="1" applyFill="1" applyBorder="1" applyAlignment="1">
      <alignment horizontal="center" vertical="center" wrapText="1"/>
      <protection/>
    </xf>
    <xf numFmtId="49" fontId="10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vertical="center" wrapText="1"/>
      <protection/>
    </xf>
    <xf numFmtId="49" fontId="10" fillId="0" borderId="10" xfId="68" applyNumberFormat="1" applyFont="1" applyFill="1" applyBorder="1" applyAlignment="1">
      <alignment horizontal="center" vertical="center" wrapText="1"/>
      <protection/>
    </xf>
    <xf numFmtId="49" fontId="10" fillId="0" borderId="11" xfId="8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69" applyFont="1" applyFill="1" applyBorder="1" applyAlignment="1">
      <alignment horizontal="center" vertical="center" wrapText="1"/>
      <protection/>
    </xf>
    <xf numFmtId="0" fontId="10" fillId="0" borderId="10" xfId="68" applyFont="1" applyFill="1" applyBorder="1" applyAlignment="1">
      <alignment horizontal="center" vertical="center" wrapText="1"/>
      <protection/>
    </xf>
    <xf numFmtId="0" fontId="10" fillId="0" borderId="11" xfId="70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>
      <alignment vertical="center" wrapText="1"/>
    </xf>
    <xf numFmtId="49" fontId="54" fillId="0" borderId="10" xfId="84" applyNumberFormat="1" applyFont="1" applyFill="1" applyBorder="1" applyAlignment="1">
      <alignment horizontal="center" vertical="center" wrapText="1"/>
      <protection/>
    </xf>
    <xf numFmtId="49" fontId="5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81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 applyProtection="1">
      <alignment vertical="center" wrapText="1"/>
      <protection locked="0"/>
    </xf>
    <xf numFmtId="0" fontId="5" fillId="0" borderId="11" xfId="54" applyFont="1" applyFill="1" applyBorder="1" applyAlignment="1" applyProtection="1">
      <alignment horizontal="left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9" fontId="10" fillId="0" borderId="11" xfId="54" applyNumberFormat="1" applyFont="1" applyFill="1" applyBorder="1" applyAlignment="1">
      <alignment horizontal="center" vertical="center"/>
      <protection/>
    </xf>
    <xf numFmtId="0" fontId="4" fillId="0" borderId="11" xfId="78" applyFont="1" applyFill="1" applyBorder="1" applyAlignment="1" applyProtection="1">
      <alignment horizontal="center" vertical="center" wrapText="1"/>
      <protection locked="0"/>
    </xf>
    <xf numFmtId="49" fontId="54" fillId="0" borderId="10" xfId="61" applyNumberFormat="1" applyFont="1" applyFill="1" applyBorder="1">
      <alignment/>
      <protection/>
    </xf>
    <xf numFmtId="49" fontId="10" fillId="0" borderId="10" xfId="82" applyNumberFormat="1" applyFont="1" applyFill="1" applyBorder="1" applyAlignment="1">
      <alignment horizontal="center" vertical="center" wrapText="1"/>
      <protection/>
    </xf>
    <xf numFmtId="0" fontId="10" fillId="0" borderId="11" xfId="85" applyFont="1" applyFill="1" applyBorder="1" applyAlignment="1">
      <alignment horizontal="center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5" fillId="0" borderId="11" xfId="87" applyFont="1" applyFill="1" applyBorder="1" applyAlignment="1" applyProtection="1">
      <alignment horizontal="left" vertical="center" wrapText="1"/>
      <protection hidden="1"/>
    </xf>
    <xf numFmtId="49" fontId="4" fillId="0" borderId="11" xfId="87" applyNumberFormat="1" applyFont="1" applyFill="1" applyBorder="1" applyAlignment="1" applyProtection="1">
      <alignment horizontal="center" vertical="center" wrapText="1"/>
      <protection hidden="1"/>
    </xf>
    <xf numFmtId="206" fontId="4" fillId="0" borderId="11" xfId="86" applyNumberFormat="1" applyFont="1" applyFill="1" applyBorder="1" applyAlignment="1">
      <alignment horizontal="center" vertical="center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49" fontId="10" fillId="32" borderId="10" xfId="0" applyNumberFormat="1" applyFont="1" applyFill="1" applyBorder="1" applyAlignment="1">
      <alignment horizontal="center" vertical="center" wrapText="1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 applyProtection="1">
      <alignment vertical="center" wrapText="1"/>
      <protection locked="0"/>
    </xf>
    <xf numFmtId="49" fontId="10" fillId="0" borderId="15" xfId="59" applyNumberFormat="1" applyFont="1" applyFill="1" applyBorder="1" applyAlignment="1">
      <alignment horizontal="center" vertical="center" wrapText="1"/>
      <protection/>
    </xf>
    <xf numFmtId="0" fontId="5" fillId="0" borderId="15" xfId="87" applyFont="1" applyFill="1" applyBorder="1" applyAlignment="1">
      <alignment horizontal="left" vertical="center" wrapText="1"/>
      <protection/>
    </xf>
    <xf numFmtId="0" fontId="10" fillId="0" borderId="15" xfId="87" applyFont="1" applyFill="1" applyBorder="1" applyAlignment="1">
      <alignment horizontal="center" vertical="center" wrapText="1"/>
      <protection/>
    </xf>
    <xf numFmtId="49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87" applyFont="1" applyFill="1" applyBorder="1" applyAlignment="1">
      <alignment horizontal="center" vertical="center"/>
      <protection/>
    </xf>
    <xf numFmtId="49" fontId="10" fillId="0" borderId="15" xfId="87" applyNumberFormat="1" applyFont="1" applyFill="1" applyBorder="1" applyAlignment="1">
      <alignment horizontal="center" vertical="center" wrapText="1"/>
      <protection/>
    </xf>
    <xf numFmtId="0" fontId="5" fillId="0" borderId="15" xfId="74" applyFont="1" applyFill="1" applyBorder="1" applyAlignment="1">
      <alignment horizontal="left" vertical="center" wrapText="1"/>
      <protection/>
    </xf>
    <xf numFmtId="49" fontId="10" fillId="0" borderId="15" xfId="74" applyNumberFormat="1" applyFont="1" applyFill="1" applyBorder="1" applyAlignment="1">
      <alignment horizontal="center" vertical="center"/>
      <protection/>
    </xf>
    <xf numFmtId="0" fontId="10" fillId="0" borderId="15" xfId="74" applyFont="1" applyFill="1" applyBorder="1" applyAlignment="1">
      <alignment horizontal="center" vertical="center" wrapText="1"/>
      <protection/>
    </xf>
    <xf numFmtId="0" fontId="4" fillId="0" borderId="15" xfId="87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textRotation="90" wrapText="1"/>
      <protection/>
    </xf>
    <xf numFmtId="0" fontId="9" fillId="0" borderId="12" xfId="60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5" fillId="0" borderId="16" xfId="60" applyNumberFormat="1" applyFont="1" applyBorder="1" applyAlignment="1">
      <alignment horizontal="center" vertical="center"/>
      <protection/>
    </xf>
    <xf numFmtId="197" fontId="5" fillId="0" borderId="17" xfId="60" applyNumberFormat="1" applyFont="1" applyBorder="1" applyAlignment="1">
      <alignment horizontal="center" vertical="center"/>
      <protection/>
    </xf>
    <xf numFmtId="197" fontId="5" fillId="0" borderId="18" xfId="60" applyNumberFormat="1" applyFont="1" applyBorder="1" applyAlignment="1">
      <alignment horizontal="center" vertical="center"/>
      <protection/>
    </xf>
    <xf numFmtId="0" fontId="9" fillId="0" borderId="10" xfId="79" applyFont="1" applyFill="1" applyBorder="1" applyAlignment="1" applyProtection="1">
      <alignment horizontal="center" vertical="center" textRotation="90" wrapText="1"/>
      <protection locked="0"/>
    </xf>
    <xf numFmtId="0" fontId="9" fillId="0" borderId="10" xfId="54" applyFont="1" applyBorder="1" applyAlignment="1">
      <alignment horizontal="center" vertical="center" textRotation="90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54" applyFont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 textRotation="90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textRotation="90" wrapText="1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9" fillId="0" borderId="24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9" fillId="0" borderId="10" xfId="60" applyFont="1" applyBorder="1" applyAlignment="1">
      <alignment horizontal="center" vertical="center" textRotation="90" wrapText="1"/>
      <protection/>
    </xf>
    <xf numFmtId="0" fontId="9" fillId="0" borderId="25" xfId="60" applyFont="1" applyBorder="1" applyAlignment="1">
      <alignment horizontal="right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/>
      <protection/>
    </xf>
    <xf numFmtId="0" fontId="9" fillId="0" borderId="25" xfId="54" applyFont="1" applyBorder="1" applyAlignment="1">
      <alignment horizontal="right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 textRotation="90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27" xfId="54" applyFont="1" applyBorder="1" applyAlignment="1">
      <alignment horizontal="center" vertical="center"/>
      <protection/>
    </xf>
    <xf numFmtId="0" fontId="8" fillId="0" borderId="28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right"/>
      <protection/>
    </xf>
    <xf numFmtId="0" fontId="8" fillId="0" borderId="0" xfId="54" applyFont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/>
      <protection/>
    </xf>
    <xf numFmtId="0" fontId="9" fillId="0" borderId="29" xfId="54" applyFont="1" applyBorder="1" applyAlignment="1">
      <alignment horizontal="center" vertical="center"/>
      <protection/>
    </xf>
    <xf numFmtId="0" fontId="9" fillId="0" borderId="17" xfId="54" applyFont="1" applyBorder="1" applyAlignment="1">
      <alignment horizontal="center" vertical="center"/>
      <protection/>
    </xf>
    <xf numFmtId="0" fontId="9" fillId="0" borderId="18" xfId="54" applyFont="1" applyBorder="1" applyAlignment="1">
      <alignment horizontal="center" vertical="center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textRotation="90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6" xfId="57"/>
    <cellStyle name="Обычный 2 3 2" xfId="58"/>
    <cellStyle name="Обычный 2_Выездка ноябрь 2010 г." xfId="59"/>
    <cellStyle name="Обычный 3" xfId="60"/>
    <cellStyle name="Обычный 3 2" xfId="61"/>
    <cellStyle name="Обычный 3 2 2" xfId="62"/>
    <cellStyle name="Обычный 3 3 2" xfId="63"/>
    <cellStyle name="Обычный 4" xfId="64"/>
    <cellStyle name="Обычный 4 2" xfId="65"/>
    <cellStyle name="Обычный 4 2 2" xfId="66"/>
    <cellStyle name="Обычный 5" xfId="67"/>
    <cellStyle name="Обычный 6 3" xfId="68"/>
    <cellStyle name="Обычный_Выездка ноябрь 2010 г. 2" xfId="69"/>
    <cellStyle name="Обычный_Выездка ноябрь 2010 г. 2 2 2" xfId="70"/>
    <cellStyle name="Обычный_Выездка ноябрь 2010 г. 2 2 2 2 2" xfId="71"/>
    <cellStyle name="Обычный_Детские выездка.xls5" xfId="72"/>
    <cellStyle name="Обычный_Детские выездка.xls5_старт фаворит" xfId="73"/>
    <cellStyle name="Обычный_конкур f 2" xfId="74"/>
    <cellStyle name="Обычный_конкур К 3" xfId="75"/>
    <cellStyle name="Обычный_конкур К_Созвездие апрель 2012" xfId="76"/>
    <cellStyle name="Обычный_конкур1" xfId="77"/>
    <cellStyle name="Обычный_Лист Microsoft Excel" xfId="78"/>
    <cellStyle name="Обычный_Лист Microsoft Excel 2" xfId="79"/>
    <cellStyle name="Обычный_Лист1 2" xfId="80"/>
    <cellStyle name="Обычный_Лист1 2 2 2" xfId="81"/>
    <cellStyle name="Обычный_Нижний-10" xfId="82"/>
    <cellStyle name="Обычный_ПРИМЕРЫ ТЕХ.РЕЗУЛЬТАТОВ - Конкур" xfId="83"/>
    <cellStyle name="Обычный_Россия (В) юниоры" xfId="84"/>
    <cellStyle name="Обычный_Россия (В) юниоры 3" xfId="85"/>
    <cellStyle name="Обычный_Стартовый по выездке" xfId="86"/>
    <cellStyle name="Обычный_Тех.рез.езда молод.лош." xfId="87"/>
    <cellStyle name="Обычный_ЧМ выездка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 topLeftCell="A16">
      <selection activeCell="J25" sqref="J25:V2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4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17" customFormat="1" ht="24.75" customHeight="1">
      <c r="A1" s="311" t="s">
        <v>108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 s="17" customFormat="1" ht="24.75" customHeight="1">
      <c r="A2" s="301" t="s">
        <v>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</row>
    <row r="3" spans="1:23" ht="24.75" customHeight="1">
      <c r="A3" s="301" t="s">
        <v>20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</row>
    <row r="4" spans="1:23" ht="24.75" customHeight="1">
      <c r="A4" s="300" t="s">
        <v>13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</row>
    <row r="5" spans="1:23" ht="24.75" customHeight="1">
      <c r="A5" s="301" t="s">
        <v>26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</row>
    <row r="6" spans="1:23" ht="24.75" customHeight="1">
      <c r="A6" s="315" t="s">
        <v>250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s="40" customFormat="1" ht="24.75" customHeight="1">
      <c r="A7" s="35" t="s">
        <v>25</v>
      </c>
      <c r="B7" s="36"/>
      <c r="C7" s="36"/>
      <c r="D7" s="37"/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14" t="s">
        <v>111</v>
      </c>
      <c r="S7" s="314"/>
      <c r="T7" s="314"/>
      <c r="U7" s="314"/>
      <c r="V7" s="314"/>
      <c r="W7" s="314"/>
    </row>
    <row r="8" spans="1:23" ht="19.5" customHeight="1">
      <c r="A8" s="298" t="s">
        <v>1</v>
      </c>
      <c r="B8" s="320" t="s">
        <v>17</v>
      </c>
      <c r="C8" s="305" t="s">
        <v>21</v>
      </c>
      <c r="D8" s="306" t="s">
        <v>11</v>
      </c>
      <c r="E8" s="308" t="s">
        <v>12</v>
      </c>
      <c r="F8" s="318" t="s">
        <v>18</v>
      </c>
      <c r="G8" s="308" t="s">
        <v>12</v>
      </c>
      <c r="H8" s="308" t="s">
        <v>8</v>
      </c>
      <c r="I8" s="322" t="s">
        <v>4</v>
      </c>
      <c r="J8" s="325" t="s">
        <v>9</v>
      </c>
      <c r="K8" s="326"/>
      <c r="L8" s="327"/>
      <c r="M8" s="325" t="s">
        <v>5</v>
      </c>
      <c r="N8" s="326"/>
      <c r="O8" s="327"/>
      <c r="P8" s="325" t="s">
        <v>10</v>
      </c>
      <c r="Q8" s="326"/>
      <c r="R8" s="327"/>
      <c r="S8" s="324" t="s">
        <v>28</v>
      </c>
      <c r="T8" s="316" t="s">
        <v>29</v>
      </c>
      <c r="U8" s="298" t="s">
        <v>6</v>
      </c>
      <c r="V8" s="296" t="s">
        <v>24</v>
      </c>
      <c r="W8" s="312" t="s">
        <v>15</v>
      </c>
    </row>
    <row r="9" spans="1:23" ht="39.75" customHeight="1">
      <c r="A9" s="299"/>
      <c r="B9" s="321"/>
      <c r="C9" s="305"/>
      <c r="D9" s="307"/>
      <c r="E9" s="310"/>
      <c r="F9" s="319"/>
      <c r="G9" s="310"/>
      <c r="H9" s="309"/>
      <c r="I9" s="323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24"/>
      <c r="T9" s="317"/>
      <c r="U9" s="299"/>
      <c r="V9" s="297"/>
      <c r="W9" s="313"/>
    </row>
    <row r="10" spans="1:23" ht="31.5" customHeight="1">
      <c r="A10" s="110">
        <v>1</v>
      </c>
      <c r="B10" s="222" t="s">
        <v>149</v>
      </c>
      <c r="C10" s="223" t="s">
        <v>36</v>
      </c>
      <c r="D10" s="224" t="s">
        <v>37</v>
      </c>
      <c r="E10" s="93" t="s">
        <v>150</v>
      </c>
      <c r="F10" s="91" t="s">
        <v>214</v>
      </c>
      <c r="G10" s="8" t="s">
        <v>215</v>
      </c>
      <c r="H10" s="19" t="s">
        <v>216</v>
      </c>
      <c r="I10" s="225" t="s">
        <v>151</v>
      </c>
      <c r="J10" s="130">
        <v>261.5</v>
      </c>
      <c r="K10" s="112">
        <f aca="true" t="shared" si="0" ref="K10:K24">ROUND(J10/3.8,5)</f>
        <v>68.81579</v>
      </c>
      <c r="L10" s="111">
        <f aca="true" t="shared" si="1" ref="L10:L24">RANK(K10,K$10:K$25,0)</f>
        <v>1</v>
      </c>
      <c r="M10" s="130">
        <v>263</v>
      </c>
      <c r="N10" s="112">
        <f aca="true" t="shared" si="2" ref="N10:N24">ROUND(M10/3.8,5)</f>
        <v>69.21053</v>
      </c>
      <c r="O10" s="111">
        <f aca="true" t="shared" si="3" ref="O10:O24">RANK(N10,N$10:N$25,0)</f>
        <v>1</v>
      </c>
      <c r="P10" s="130">
        <v>263.5</v>
      </c>
      <c r="Q10" s="112">
        <f aca="true" t="shared" si="4" ref="Q10:Q24">ROUND(P10/3.8,5)</f>
        <v>69.34211</v>
      </c>
      <c r="R10" s="111">
        <f aca="true" t="shared" si="5" ref="R10:R24">RANK(Q10,Q$10:Q$25,0)</f>
        <v>1</v>
      </c>
      <c r="S10" s="143"/>
      <c r="T10" s="143"/>
      <c r="U10" s="130">
        <f aca="true" t="shared" si="6" ref="U10:U24">J10+M10+P10</f>
        <v>788</v>
      </c>
      <c r="V10" s="113">
        <f aca="true" t="shared" si="7" ref="V10:V23">ROUND(U10/3.8/3,5)</f>
        <v>69.12281</v>
      </c>
      <c r="W10" s="189" t="s">
        <v>64</v>
      </c>
    </row>
    <row r="11" spans="1:23" ht="31.5" customHeight="1">
      <c r="A11" s="6">
        <v>2</v>
      </c>
      <c r="B11" s="275" t="s">
        <v>149</v>
      </c>
      <c r="C11" s="238" t="s">
        <v>36</v>
      </c>
      <c r="D11" s="242" t="s">
        <v>37</v>
      </c>
      <c r="E11" s="248" t="s">
        <v>150</v>
      </c>
      <c r="F11" s="91" t="s">
        <v>217</v>
      </c>
      <c r="G11" s="120" t="s">
        <v>38</v>
      </c>
      <c r="H11" s="126" t="s">
        <v>218</v>
      </c>
      <c r="I11" s="225" t="s">
        <v>151</v>
      </c>
      <c r="J11" s="129">
        <v>259</v>
      </c>
      <c r="K11" s="53">
        <f t="shared" si="0"/>
        <v>68.15789</v>
      </c>
      <c r="L11" s="52">
        <f t="shared" si="1"/>
        <v>2</v>
      </c>
      <c r="M11" s="129">
        <v>258.5</v>
      </c>
      <c r="N11" s="53">
        <f t="shared" si="2"/>
        <v>68.02632</v>
      </c>
      <c r="O11" s="52">
        <f t="shared" si="3"/>
        <v>2</v>
      </c>
      <c r="P11" s="129">
        <v>249</v>
      </c>
      <c r="Q11" s="53">
        <f t="shared" si="4"/>
        <v>65.52632</v>
      </c>
      <c r="R11" s="52">
        <f t="shared" si="5"/>
        <v>6</v>
      </c>
      <c r="S11" s="18"/>
      <c r="T11" s="18"/>
      <c r="U11" s="129">
        <f t="shared" si="6"/>
        <v>766.5</v>
      </c>
      <c r="V11" s="54">
        <f t="shared" si="7"/>
        <v>67.23684</v>
      </c>
      <c r="W11" s="189" t="s">
        <v>65</v>
      </c>
    </row>
    <row r="12" spans="1:23" ht="31.5" customHeight="1">
      <c r="A12" s="110">
        <v>3</v>
      </c>
      <c r="B12" s="97" t="s">
        <v>164</v>
      </c>
      <c r="C12" s="173" t="s">
        <v>165</v>
      </c>
      <c r="D12" s="131" t="s">
        <v>37</v>
      </c>
      <c r="E12" s="250" t="s">
        <v>166</v>
      </c>
      <c r="F12" s="14" t="s">
        <v>224</v>
      </c>
      <c r="G12" s="120" t="s">
        <v>225</v>
      </c>
      <c r="H12" s="126" t="s">
        <v>203</v>
      </c>
      <c r="I12" s="258" t="s">
        <v>112</v>
      </c>
      <c r="J12" s="129">
        <v>254</v>
      </c>
      <c r="K12" s="53">
        <f t="shared" si="0"/>
        <v>66.84211</v>
      </c>
      <c r="L12" s="52">
        <f t="shared" si="1"/>
        <v>3</v>
      </c>
      <c r="M12" s="129">
        <v>257</v>
      </c>
      <c r="N12" s="53">
        <f t="shared" si="2"/>
        <v>67.63158</v>
      </c>
      <c r="O12" s="52">
        <f t="shared" si="3"/>
        <v>3</v>
      </c>
      <c r="P12" s="129">
        <v>252</v>
      </c>
      <c r="Q12" s="53">
        <f t="shared" si="4"/>
        <v>66.31579</v>
      </c>
      <c r="R12" s="52">
        <f t="shared" si="5"/>
        <v>4</v>
      </c>
      <c r="S12" s="18"/>
      <c r="T12" s="18"/>
      <c r="U12" s="129">
        <f t="shared" si="6"/>
        <v>763</v>
      </c>
      <c r="V12" s="54">
        <f t="shared" si="7"/>
        <v>66.92982</v>
      </c>
      <c r="W12" s="189" t="s">
        <v>64</v>
      </c>
    </row>
    <row r="13" spans="1:23" ht="31.5" customHeight="1">
      <c r="A13" s="6">
        <v>4</v>
      </c>
      <c r="B13" s="222" t="s">
        <v>149</v>
      </c>
      <c r="C13" s="276" t="s">
        <v>36</v>
      </c>
      <c r="D13" s="148" t="s">
        <v>37</v>
      </c>
      <c r="E13" s="248" t="s">
        <v>150</v>
      </c>
      <c r="F13" s="201" t="s">
        <v>207</v>
      </c>
      <c r="G13" s="253" t="s">
        <v>208</v>
      </c>
      <c r="H13" s="108" t="s">
        <v>152</v>
      </c>
      <c r="I13" s="225" t="s">
        <v>151</v>
      </c>
      <c r="J13" s="129">
        <v>251.5</v>
      </c>
      <c r="K13" s="53">
        <f t="shared" si="0"/>
        <v>66.18421</v>
      </c>
      <c r="L13" s="52">
        <f t="shared" si="1"/>
        <v>5</v>
      </c>
      <c r="M13" s="129">
        <v>252</v>
      </c>
      <c r="N13" s="53">
        <f t="shared" si="2"/>
        <v>66.31579</v>
      </c>
      <c r="O13" s="52">
        <f t="shared" si="3"/>
        <v>8</v>
      </c>
      <c r="P13" s="129">
        <v>255</v>
      </c>
      <c r="Q13" s="53">
        <f t="shared" si="4"/>
        <v>67.10526</v>
      </c>
      <c r="R13" s="52">
        <f t="shared" si="5"/>
        <v>2</v>
      </c>
      <c r="S13" s="18"/>
      <c r="T13" s="18"/>
      <c r="U13" s="129">
        <f t="shared" si="6"/>
        <v>758.5</v>
      </c>
      <c r="V13" s="54">
        <f t="shared" si="7"/>
        <v>66.53509</v>
      </c>
      <c r="W13" s="189"/>
    </row>
    <row r="14" spans="1:23" ht="31.5" customHeight="1">
      <c r="A14" s="110">
        <v>5</v>
      </c>
      <c r="B14" s="214" t="s">
        <v>219</v>
      </c>
      <c r="C14" s="239" t="s">
        <v>36</v>
      </c>
      <c r="D14" s="95" t="s">
        <v>31</v>
      </c>
      <c r="E14" s="96" t="s">
        <v>220</v>
      </c>
      <c r="F14" s="5" t="s">
        <v>221</v>
      </c>
      <c r="G14" s="99" t="s">
        <v>251</v>
      </c>
      <c r="H14" s="240" t="s">
        <v>252</v>
      </c>
      <c r="I14" s="131" t="s">
        <v>174</v>
      </c>
      <c r="J14" s="129">
        <v>252.5</v>
      </c>
      <c r="K14" s="53">
        <f t="shared" si="0"/>
        <v>66.44737</v>
      </c>
      <c r="L14" s="52">
        <f t="shared" si="1"/>
        <v>4</v>
      </c>
      <c r="M14" s="129">
        <v>254</v>
      </c>
      <c r="N14" s="53">
        <f t="shared" si="2"/>
        <v>66.84211</v>
      </c>
      <c r="O14" s="52">
        <f t="shared" si="3"/>
        <v>5</v>
      </c>
      <c r="P14" s="129">
        <v>250.5</v>
      </c>
      <c r="Q14" s="53">
        <f t="shared" si="4"/>
        <v>65.92105</v>
      </c>
      <c r="R14" s="52">
        <f t="shared" si="5"/>
        <v>5</v>
      </c>
      <c r="S14" s="18"/>
      <c r="T14" s="18"/>
      <c r="U14" s="129">
        <f t="shared" si="6"/>
        <v>757</v>
      </c>
      <c r="V14" s="54">
        <f t="shared" si="7"/>
        <v>66.40351</v>
      </c>
      <c r="W14" s="189" t="s">
        <v>65</v>
      </c>
    </row>
    <row r="15" spans="1:23" ht="31.5" customHeight="1">
      <c r="A15" s="6">
        <v>6</v>
      </c>
      <c r="B15" s="146" t="s">
        <v>99</v>
      </c>
      <c r="C15" s="194" t="s">
        <v>61</v>
      </c>
      <c r="D15" s="115" t="s">
        <v>31</v>
      </c>
      <c r="E15" s="150" t="s">
        <v>100</v>
      </c>
      <c r="F15" s="146" t="s">
        <v>67</v>
      </c>
      <c r="G15" s="150" t="s">
        <v>68</v>
      </c>
      <c r="H15" s="100" t="s">
        <v>69</v>
      </c>
      <c r="I15" s="278" t="s">
        <v>54</v>
      </c>
      <c r="J15" s="129">
        <v>247</v>
      </c>
      <c r="K15" s="53">
        <f t="shared" si="0"/>
        <v>65</v>
      </c>
      <c r="L15" s="52">
        <f t="shared" si="1"/>
        <v>7</v>
      </c>
      <c r="M15" s="129">
        <v>254</v>
      </c>
      <c r="N15" s="53">
        <f t="shared" si="2"/>
        <v>66.84211</v>
      </c>
      <c r="O15" s="52">
        <f t="shared" si="3"/>
        <v>5</v>
      </c>
      <c r="P15" s="129">
        <v>254</v>
      </c>
      <c r="Q15" s="53">
        <f t="shared" si="4"/>
        <v>66.84211</v>
      </c>
      <c r="R15" s="52">
        <f t="shared" si="5"/>
        <v>3</v>
      </c>
      <c r="S15" s="18"/>
      <c r="T15" s="18"/>
      <c r="U15" s="129">
        <f t="shared" si="6"/>
        <v>755</v>
      </c>
      <c r="V15" s="54">
        <f t="shared" si="7"/>
        <v>66.22807</v>
      </c>
      <c r="W15" s="189"/>
    </row>
    <row r="16" spans="1:23" ht="31.5" customHeight="1">
      <c r="A16" s="110">
        <v>7</v>
      </c>
      <c r="B16" s="97" t="s">
        <v>169</v>
      </c>
      <c r="C16" s="173" t="s">
        <v>62</v>
      </c>
      <c r="D16" s="95" t="s">
        <v>37</v>
      </c>
      <c r="E16" s="96" t="s">
        <v>170</v>
      </c>
      <c r="F16" s="98" t="s">
        <v>231</v>
      </c>
      <c r="G16" s="99" t="s">
        <v>232</v>
      </c>
      <c r="H16" s="274" t="s">
        <v>233</v>
      </c>
      <c r="I16" s="89" t="s">
        <v>174</v>
      </c>
      <c r="J16" s="129">
        <v>244</v>
      </c>
      <c r="K16" s="53">
        <f t="shared" si="0"/>
        <v>64.21053</v>
      </c>
      <c r="L16" s="52">
        <f t="shared" si="1"/>
        <v>8</v>
      </c>
      <c r="M16" s="129">
        <v>255</v>
      </c>
      <c r="N16" s="53">
        <f t="shared" si="2"/>
        <v>67.10526</v>
      </c>
      <c r="O16" s="52">
        <f t="shared" si="3"/>
        <v>4</v>
      </c>
      <c r="P16" s="129">
        <v>247.5</v>
      </c>
      <c r="Q16" s="53">
        <f t="shared" si="4"/>
        <v>65.13158</v>
      </c>
      <c r="R16" s="52">
        <f t="shared" si="5"/>
        <v>7</v>
      </c>
      <c r="S16" s="18"/>
      <c r="T16" s="18"/>
      <c r="U16" s="129">
        <f t="shared" si="6"/>
        <v>746.5</v>
      </c>
      <c r="V16" s="54">
        <f t="shared" si="7"/>
        <v>65.48246</v>
      </c>
      <c r="W16" s="189"/>
    </row>
    <row r="17" spans="1:23" ht="31.5" customHeight="1">
      <c r="A17" s="6">
        <v>8</v>
      </c>
      <c r="B17" s="215" t="s">
        <v>84</v>
      </c>
      <c r="C17" s="184" t="s">
        <v>85</v>
      </c>
      <c r="D17" s="182" t="s">
        <v>37</v>
      </c>
      <c r="E17" s="203" t="s">
        <v>86</v>
      </c>
      <c r="F17" s="215" t="s">
        <v>87</v>
      </c>
      <c r="G17" s="109" t="s">
        <v>88</v>
      </c>
      <c r="H17" s="220" t="s">
        <v>89</v>
      </c>
      <c r="I17" s="190" t="s">
        <v>83</v>
      </c>
      <c r="J17" s="129">
        <v>248</v>
      </c>
      <c r="K17" s="53">
        <f t="shared" si="0"/>
        <v>65.26316</v>
      </c>
      <c r="L17" s="52">
        <f t="shared" si="1"/>
        <v>6</v>
      </c>
      <c r="M17" s="129">
        <v>249.5</v>
      </c>
      <c r="N17" s="53">
        <f t="shared" si="2"/>
        <v>65.65789</v>
      </c>
      <c r="O17" s="52">
        <f t="shared" si="3"/>
        <v>9</v>
      </c>
      <c r="P17" s="129">
        <v>246</v>
      </c>
      <c r="Q17" s="53">
        <f t="shared" si="4"/>
        <v>64.73684</v>
      </c>
      <c r="R17" s="52">
        <f t="shared" si="5"/>
        <v>8</v>
      </c>
      <c r="S17" s="18"/>
      <c r="T17" s="18"/>
      <c r="U17" s="129">
        <f t="shared" si="6"/>
        <v>743.5</v>
      </c>
      <c r="V17" s="54">
        <f t="shared" si="7"/>
        <v>65.2193</v>
      </c>
      <c r="W17" s="189"/>
    </row>
    <row r="18" spans="1:23" ht="31.5" customHeight="1">
      <c r="A18" s="110">
        <v>9</v>
      </c>
      <c r="B18" s="5" t="s">
        <v>234</v>
      </c>
      <c r="C18" s="89">
        <v>2001</v>
      </c>
      <c r="D18" s="95" t="s">
        <v>31</v>
      </c>
      <c r="E18" s="96" t="s">
        <v>235</v>
      </c>
      <c r="F18" s="98" t="s">
        <v>236</v>
      </c>
      <c r="G18" s="99" t="s">
        <v>237</v>
      </c>
      <c r="H18" s="230" t="s">
        <v>238</v>
      </c>
      <c r="I18" s="89" t="s">
        <v>174</v>
      </c>
      <c r="J18" s="129">
        <v>240.5</v>
      </c>
      <c r="K18" s="53">
        <f t="shared" si="0"/>
        <v>63.28947</v>
      </c>
      <c r="L18" s="52">
        <f t="shared" si="1"/>
        <v>12</v>
      </c>
      <c r="M18" s="129">
        <v>253</v>
      </c>
      <c r="N18" s="53">
        <f t="shared" si="2"/>
        <v>66.57895</v>
      </c>
      <c r="O18" s="52">
        <f t="shared" si="3"/>
        <v>7</v>
      </c>
      <c r="P18" s="129">
        <v>243</v>
      </c>
      <c r="Q18" s="53">
        <f t="shared" si="4"/>
        <v>63.94737</v>
      </c>
      <c r="R18" s="52">
        <f t="shared" si="5"/>
        <v>9</v>
      </c>
      <c r="S18" s="18"/>
      <c r="T18" s="18"/>
      <c r="U18" s="129">
        <f t="shared" si="6"/>
        <v>736.5</v>
      </c>
      <c r="V18" s="54">
        <f t="shared" si="7"/>
        <v>64.60526</v>
      </c>
      <c r="W18" s="189" t="s">
        <v>64</v>
      </c>
    </row>
    <row r="19" spans="1:23" ht="31.5" customHeight="1">
      <c r="A19" s="6">
        <v>10</v>
      </c>
      <c r="B19" s="175" t="s">
        <v>143</v>
      </c>
      <c r="C19" s="114" t="s">
        <v>144</v>
      </c>
      <c r="D19" s="153" t="s">
        <v>31</v>
      </c>
      <c r="E19" s="186" t="s">
        <v>145</v>
      </c>
      <c r="F19" s="175" t="s">
        <v>212</v>
      </c>
      <c r="G19" s="216" t="s">
        <v>210</v>
      </c>
      <c r="H19" s="172" t="s">
        <v>211</v>
      </c>
      <c r="I19" s="89" t="s">
        <v>34</v>
      </c>
      <c r="J19" s="129">
        <v>242.5</v>
      </c>
      <c r="K19" s="53">
        <f t="shared" si="0"/>
        <v>63.81579</v>
      </c>
      <c r="L19" s="52">
        <f t="shared" si="1"/>
        <v>9</v>
      </c>
      <c r="M19" s="129">
        <v>245</v>
      </c>
      <c r="N19" s="53">
        <f t="shared" si="2"/>
        <v>64.47368</v>
      </c>
      <c r="O19" s="52">
        <f t="shared" si="3"/>
        <v>11</v>
      </c>
      <c r="P19" s="129">
        <v>241.5</v>
      </c>
      <c r="Q19" s="53">
        <f t="shared" si="4"/>
        <v>63.55263</v>
      </c>
      <c r="R19" s="52">
        <f t="shared" si="5"/>
        <v>10</v>
      </c>
      <c r="S19" s="18"/>
      <c r="T19" s="18"/>
      <c r="U19" s="129">
        <f t="shared" si="6"/>
        <v>729</v>
      </c>
      <c r="V19" s="54">
        <f t="shared" si="7"/>
        <v>63.94737</v>
      </c>
      <c r="W19" s="189"/>
    </row>
    <row r="20" spans="1:23" ht="31.5" customHeight="1">
      <c r="A20" s="110">
        <v>11</v>
      </c>
      <c r="B20" s="101" t="s">
        <v>226</v>
      </c>
      <c r="C20" s="102">
        <v>1971</v>
      </c>
      <c r="D20" s="102" t="s">
        <v>31</v>
      </c>
      <c r="E20" s="96" t="s">
        <v>227</v>
      </c>
      <c r="F20" s="103" t="s">
        <v>230</v>
      </c>
      <c r="G20" s="152" t="s">
        <v>228</v>
      </c>
      <c r="H20" s="243" t="s">
        <v>229</v>
      </c>
      <c r="I20" s="89" t="s">
        <v>34</v>
      </c>
      <c r="J20" s="129">
        <v>239</v>
      </c>
      <c r="K20" s="53">
        <f t="shared" si="0"/>
        <v>62.89474</v>
      </c>
      <c r="L20" s="52">
        <f t="shared" si="1"/>
        <v>13</v>
      </c>
      <c r="M20" s="129">
        <v>248</v>
      </c>
      <c r="N20" s="53">
        <f t="shared" si="2"/>
        <v>65.26316</v>
      </c>
      <c r="O20" s="52">
        <f t="shared" si="3"/>
        <v>10</v>
      </c>
      <c r="P20" s="129">
        <v>241</v>
      </c>
      <c r="Q20" s="53">
        <f t="shared" si="4"/>
        <v>63.42105</v>
      </c>
      <c r="R20" s="52">
        <f t="shared" si="5"/>
        <v>11</v>
      </c>
      <c r="S20" s="18"/>
      <c r="T20" s="18"/>
      <c r="U20" s="129">
        <f t="shared" si="6"/>
        <v>728</v>
      </c>
      <c r="V20" s="54">
        <f t="shared" si="7"/>
        <v>63.85965</v>
      </c>
      <c r="W20" s="189"/>
    </row>
    <row r="21" spans="1:23" ht="31.5" customHeight="1">
      <c r="A21" s="6">
        <v>12</v>
      </c>
      <c r="B21" s="5" t="s">
        <v>125</v>
      </c>
      <c r="C21" s="90" t="s">
        <v>66</v>
      </c>
      <c r="D21" s="95" t="s">
        <v>31</v>
      </c>
      <c r="E21" s="93" t="s">
        <v>96</v>
      </c>
      <c r="F21" s="14" t="s">
        <v>222</v>
      </c>
      <c r="G21" s="150" t="s">
        <v>223</v>
      </c>
      <c r="H21" s="195" t="s">
        <v>89</v>
      </c>
      <c r="I21" s="191" t="s">
        <v>83</v>
      </c>
      <c r="J21" s="129">
        <v>242</v>
      </c>
      <c r="K21" s="53">
        <f t="shared" si="0"/>
        <v>63.68421</v>
      </c>
      <c r="L21" s="52">
        <f t="shared" si="1"/>
        <v>10</v>
      </c>
      <c r="M21" s="129">
        <v>243.5</v>
      </c>
      <c r="N21" s="53">
        <f t="shared" si="2"/>
        <v>64.07895</v>
      </c>
      <c r="O21" s="52">
        <f t="shared" si="3"/>
        <v>12</v>
      </c>
      <c r="P21" s="129">
        <v>237</v>
      </c>
      <c r="Q21" s="53">
        <f t="shared" si="4"/>
        <v>62.36842</v>
      </c>
      <c r="R21" s="52">
        <f t="shared" si="5"/>
        <v>14</v>
      </c>
      <c r="S21" s="18"/>
      <c r="T21" s="18"/>
      <c r="U21" s="129">
        <f t="shared" si="6"/>
        <v>722.5</v>
      </c>
      <c r="V21" s="54">
        <f t="shared" si="7"/>
        <v>63.37719</v>
      </c>
      <c r="W21" s="189"/>
    </row>
    <row r="22" spans="1:23" ht="31.5" customHeight="1">
      <c r="A22" s="110">
        <v>13</v>
      </c>
      <c r="B22" s="92" t="s">
        <v>50</v>
      </c>
      <c r="C22" s="9">
        <v>1995</v>
      </c>
      <c r="D22" s="9">
        <v>1</v>
      </c>
      <c r="E22" s="155"/>
      <c r="F22" s="91" t="s">
        <v>51</v>
      </c>
      <c r="G22" s="152" t="s">
        <v>52</v>
      </c>
      <c r="H22" s="19" t="s">
        <v>53</v>
      </c>
      <c r="I22" s="89" t="s">
        <v>54</v>
      </c>
      <c r="J22" s="129">
        <v>241</v>
      </c>
      <c r="K22" s="53">
        <f t="shared" si="0"/>
        <v>63.42105</v>
      </c>
      <c r="L22" s="52">
        <f t="shared" si="1"/>
        <v>11</v>
      </c>
      <c r="M22" s="129">
        <v>240</v>
      </c>
      <c r="N22" s="53">
        <f t="shared" si="2"/>
        <v>63.15789</v>
      </c>
      <c r="O22" s="52">
        <f t="shared" si="3"/>
        <v>13</v>
      </c>
      <c r="P22" s="129">
        <v>238.5</v>
      </c>
      <c r="Q22" s="53">
        <f t="shared" si="4"/>
        <v>62.76316</v>
      </c>
      <c r="R22" s="52">
        <f t="shared" si="5"/>
        <v>13</v>
      </c>
      <c r="S22" s="18"/>
      <c r="T22" s="18"/>
      <c r="U22" s="129">
        <f t="shared" si="6"/>
        <v>719.5</v>
      </c>
      <c r="V22" s="54">
        <f t="shared" si="7"/>
        <v>63.11404</v>
      </c>
      <c r="W22" s="189"/>
    </row>
    <row r="23" spans="1:23" ht="31.5" customHeight="1">
      <c r="A23" s="6">
        <v>14</v>
      </c>
      <c r="B23" s="94" t="s">
        <v>78</v>
      </c>
      <c r="C23" s="114" t="s">
        <v>79</v>
      </c>
      <c r="D23" s="153" t="s">
        <v>31</v>
      </c>
      <c r="E23" s="186"/>
      <c r="F23" s="121" t="s">
        <v>80</v>
      </c>
      <c r="G23" s="10" t="s">
        <v>81</v>
      </c>
      <c r="H23" s="183" t="s">
        <v>82</v>
      </c>
      <c r="I23" s="190" t="s">
        <v>83</v>
      </c>
      <c r="J23" s="129">
        <v>238.5</v>
      </c>
      <c r="K23" s="53">
        <f t="shared" si="0"/>
        <v>62.76316</v>
      </c>
      <c r="L23" s="52">
        <f t="shared" si="1"/>
        <v>14</v>
      </c>
      <c r="M23" s="129">
        <v>238.5</v>
      </c>
      <c r="N23" s="53">
        <f t="shared" si="2"/>
        <v>62.76316</v>
      </c>
      <c r="O23" s="52">
        <f t="shared" si="3"/>
        <v>14</v>
      </c>
      <c r="P23" s="129">
        <v>241</v>
      </c>
      <c r="Q23" s="53">
        <f t="shared" si="4"/>
        <v>63.42105</v>
      </c>
      <c r="R23" s="52">
        <f t="shared" si="5"/>
        <v>11</v>
      </c>
      <c r="S23" s="18"/>
      <c r="T23" s="18"/>
      <c r="U23" s="129">
        <f t="shared" si="6"/>
        <v>718</v>
      </c>
      <c r="V23" s="54">
        <f t="shared" si="7"/>
        <v>62.98246</v>
      </c>
      <c r="W23" s="189"/>
    </row>
    <row r="24" spans="1:23" ht="31.5" customHeight="1">
      <c r="A24" s="110">
        <v>15</v>
      </c>
      <c r="B24" s="187" t="s">
        <v>60</v>
      </c>
      <c r="C24" s="196" t="s">
        <v>61</v>
      </c>
      <c r="D24" s="277" t="s">
        <v>31</v>
      </c>
      <c r="E24" s="249"/>
      <c r="F24" s="14" t="s">
        <v>76</v>
      </c>
      <c r="G24" s="23" t="s">
        <v>77</v>
      </c>
      <c r="H24" s="19" t="s">
        <v>209</v>
      </c>
      <c r="I24" s="117" t="s">
        <v>34</v>
      </c>
      <c r="J24" s="129">
        <v>230.5</v>
      </c>
      <c r="K24" s="53">
        <f t="shared" si="0"/>
        <v>60.65789</v>
      </c>
      <c r="L24" s="52">
        <f t="shared" si="1"/>
        <v>15</v>
      </c>
      <c r="M24" s="129">
        <v>223</v>
      </c>
      <c r="N24" s="53">
        <f t="shared" si="2"/>
        <v>58.68421</v>
      </c>
      <c r="O24" s="52">
        <f t="shared" si="3"/>
        <v>15</v>
      </c>
      <c r="P24" s="129">
        <v>232.5</v>
      </c>
      <c r="Q24" s="53">
        <f t="shared" si="4"/>
        <v>61.18421</v>
      </c>
      <c r="R24" s="52">
        <f t="shared" si="5"/>
        <v>15</v>
      </c>
      <c r="S24" s="18">
        <v>1</v>
      </c>
      <c r="T24" s="18"/>
      <c r="U24" s="129">
        <f t="shared" si="6"/>
        <v>686</v>
      </c>
      <c r="V24" s="54">
        <f>ROUND(U24/3.8/3,5)-2</f>
        <v>58.17544</v>
      </c>
      <c r="W24" s="189"/>
    </row>
    <row r="25" spans="1:23" ht="31.5" customHeight="1">
      <c r="A25" s="6"/>
      <c r="B25" s="146" t="s">
        <v>70</v>
      </c>
      <c r="C25" s="194" t="s">
        <v>36</v>
      </c>
      <c r="D25" s="153" t="s">
        <v>31</v>
      </c>
      <c r="E25" s="193"/>
      <c r="F25" s="91" t="s">
        <v>71</v>
      </c>
      <c r="G25" s="55" t="s">
        <v>47</v>
      </c>
      <c r="H25" s="172" t="s">
        <v>48</v>
      </c>
      <c r="I25" s="117" t="s">
        <v>34</v>
      </c>
      <c r="J25" s="302" t="s">
        <v>259</v>
      </c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4"/>
      <c r="W25" s="189"/>
    </row>
    <row r="26" spans="1:22" ht="24.75" customHeight="1">
      <c r="A26" s="57"/>
      <c r="B26" s="82"/>
      <c r="C26" s="82"/>
      <c r="D26" s="83"/>
      <c r="E26" s="83"/>
      <c r="F26" s="84"/>
      <c r="G26" s="85"/>
      <c r="H26" s="86"/>
      <c r="I26" s="87"/>
      <c r="J26" s="60"/>
      <c r="K26" s="61"/>
      <c r="L26" s="60"/>
      <c r="M26" s="60"/>
      <c r="N26" s="61"/>
      <c r="O26" s="60"/>
      <c r="P26" s="60"/>
      <c r="Q26" s="61"/>
      <c r="R26" s="60"/>
      <c r="S26" s="88"/>
      <c r="T26" s="88"/>
      <c r="U26" s="60"/>
      <c r="V26" s="62"/>
    </row>
    <row r="27" spans="1:22" ht="24.75" customHeight="1">
      <c r="A27" s="28"/>
      <c r="B27" s="41" t="s">
        <v>2</v>
      </c>
      <c r="C27" s="41"/>
      <c r="D27" s="42"/>
      <c r="E27" s="42"/>
      <c r="F27" s="28"/>
      <c r="G27" s="28"/>
      <c r="H27" s="43"/>
      <c r="I27" s="42" t="s">
        <v>270</v>
      </c>
      <c r="J27" s="29"/>
      <c r="K27" s="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3" ht="24.75" customHeight="1">
      <c r="A28" s="45"/>
      <c r="B28" s="46" t="s">
        <v>3</v>
      </c>
      <c r="C28" s="46"/>
      <c r="D28" s="33"/>
      <c r="E28" s="33"/>
      <c r="F28" s="39"/>
      <c r="G28" s="39"/>
      <c r="H28" s="15"/>
      <c r="I28" s="39" t="s">
        <v>44</v>
      </c>
      <c r="J28" s="16"/>
      <c r="K28" s="7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4"/>
    </row>
    <row r="29" spans="1:23" s="44" customFormat="1" ht="24.75" customHeight="1">
      <c r="A29"/>
      <c r="B29" s="4"/>
      <c r="C29" s="4"/>
      <c r="D29" s="4"/>
      <c r="E29" s="4"/>
      <c r="F29" s="4"/>
      <c r="G29" s="4"/>
      <c r="H29" s="4"/>
      <c r="I29" s="4"/>
      <c r="J29" s="4"/>
      <c r="K29" s="4"/>
      <c r="L29"/>
      <c r="M29"/>
      <c r="N29"/>
      <c r="O29"/>
      <c r="P29"/>
      <c r="Q29"/>
      <c r="R29"/>
      <c r="S29"/>
      <c r="T29"/>
      <c r="U29"/>
      <c r="V29"/>
      <c r="W29" s="47"/>
    </row>
    <row r="30" spans="1:23" s="47" customFormat="1" ht="24.75" customHeight="1">
      <c r="A30"/>
      <c r="B30" s="4"/>
      <c r="C30" s="4"/>
      <c r="D30" s="4"/>
      <c r="E30" s="4"/>
      <c r="F30" s="4"/>
      <c r="G30" s="4"/>
      <c r="H30" s="4"/>
      <c r="I30" s="4"/>
      <c r="J30" s="4"/>
      <c r="K30" s="4"/>
      <c r="L30"/>
      <c r="M30"/>
      <c r="N30"/>
      <c r="O30"/>
      <c r="P30"/>
      <c r="Q30"/>
      <c r="R30"/>
      <c r="S30"/>
      <c r="T30"/>
      <c r="U30"/>
      <c r="V30"/>
      <c r="W30"/>
    </row>
  </sheetData>
  <sheetProtection/>
  <mergeCells count="25">
    <mergeCell ref="G8:G9"/>
    <mergeCell ref="S8:S9"/>
    <mergeCell ref="J8:L8"/>
    <mergeCell ref="M8:O8"/>
    <mergeCell ref="P8:R8"/>
    <mergeCell ref="A2:W2"/>
    <mergeCell ref="A1:W1"/>
    <mergeCell ref="W8:W9"/>
    <mergeCell ref="R7:W7"/>
    <mergeCell ref="A6:W6"/>
    <mergeCell ref="A5:W5"/>
    <mergeCell ref="T8:T9"/>
    <mergeCell ref="A8:A9"/>
    <mergeCell ref="F8:F9"/>
    <mergeCell ref="B8:B9"/>
    <mergeCell ref="V8:V9"/>
    <mergeCell ref="U8:U9"/>
    <mergeCell ref="A4:W4"/>
    <mergeCell ref="A3:W3"/>
    <mergeCell ref="J25:V25"/>
    <mergeCell ref="C8:C9"/>
    <mergeCell ref="D8:D9"/>
    <mergeCell ref="H8:H9"/>
    <mergeCell ref="E8:E9"/>
    <mergeCell ref="I8:I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7">
      <selection activeCell="W8" sqref="W8:W9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34" t="s">
        <v>108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24.75" customHeight="1">
      <c r="A2" s="335" t="s">
        <v>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3" ht="24.7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</row>
    <row r="4" spans="1:23" s="63" customFormat="1" ht="24.75" customHeight="1">
      <c r="A4" s="336" t="s">
        <v>14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</row>
    <row r="5" spans="1:23" s="63" customFormat="1" ht="24.75" customHeight="1">
      <c r="A5" s="335" t="s">
        <v>110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</row>
    <row r="6" spans="1:24" ht="24.75" customHeight="1">
      <c r="A6" s="315" t="s">
        <v>260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31" t="s">
        <v>111</v>
      </c>
      <c r="R7" s="331"/>
      <c r="S7" s="331"/>
      <c r="T7" s="331"/>
      <c r="U7" s="331"/>
      <c r="V7" s="331"/>
      <c r="W7" s="331"/>
    </row>
    <row r="8" spans="1:23" ht="19.5" customHeight="1">
      <c r="A8" s="330" t="s">
        <v>1</v>
      </c>
      <c r="B8" s="328" t="s">
        <v>17</v>
      </c>
      <c r="C8" s="305" t="s">
        <v>21</v>
      </c>
      <c r="D8" s="306" t="s">
        <v>11</v>
      </c>
      <c r="E8" s="307" t="s">
        <v>12</v>
      </c>
      <c r="F8" s="332" t="s">
        <v>18</v>
      </c>
      <c r="G8" s="333" t="s">
        <v>12</v>
      </c>
      <c r="H8" s="333" t="s">
        <v>8</v>
      </c>
      <c r="I8" s="328" t="s">
        <v>4</v>
      </c>
      <c r="J8" s="328" t="s">
        <v>9</v>
      </c>
      <c r="K8" s="328"/>
      <c r="L8" s="328"/>
      <c r="M8" s="328" t="s">
        <v>5</v>
      </c>
      <c r="N8" s="328"/>
      <c r="O8" s="328"/>
      <c r="P8" s="328" t="s">
        <v>10</v>
      </c>
      <c r="Q8" s="328"/>
      <c r="R8" s="328"/>
      <c r="S8" s="324" t="s">
        <v>28</v>
      </c>
      <c r="T8" s="316" t="s">
        <v>29</v>
      </c>
      <c r="U8" s="330" t="s">
        <v>6</v>
      </c>
      <c r="V8" s="328" t="s">
        <v>22</v>
      </c>
      <c r="W8" s="312" t="s">
        <v>15</v>
      </c>
    </row>
    <row r="9" spans="1:23" ht="39.75" customHeight="1">
      <c r="A9" s="330"/>
      <c r="B9" s="328"/>
      <c r="C9" s="305"/>
      <c r="D9" s="307"/>
      <c r="E9" s="307"/>
      <c r="F9" s="332"/>
      <c r="G9" s="333"/>
      <c r="H9" s="333"/>
      <c r="I9" s="328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24"/>
      <c r="T9" s="317"/>
      <c r="U9" s="330"/>
      <c r="V9" s="329"/>
      <c r="W9" s="313"/>
    </row>
    <row r="10" spans="1:23" ht="31.5" customHeight="1">
      <c r="A10" s="143">
        <v>1</v>
      </c>
      <c r="B10" s="13" t="s">
        <v>159</v>
      </c>
      <c r="C10" s="229">
        <v>2003</v>
      </c>
      <c r="D10" s="9">
        <v>2</v>
      </c>
      <c r="E10" s="96" t="s">
        <v>160</v>
      </c>
      <c r="F10" s="98" t="s">
        <v>162</v>
      </c>
      <c r="G10" s="99" t="s">
        <v>163</v>
      </c>
      <c r="H10" s="230" t="s">
        <v>203</v>
      </c>
      <c r="I10" s="89" t="s">
        <v>112</v>
      </c>
      <c r="J10" s="129">
        <v>232</v>
      </c>
      <c r="K10" s="53">
        <f aca="true" t="shared" si="0" ref="K10:K16">ROUND(J10/3.4,5)</f>
        <v>68.23529</v>
      </c>
      <c r="L10" s="111">
        <f aca="true" t="shared" si="1" ref="L10:L16">RANK(K10,K$9:K$16,0)</f>
        <v>1</v>
      </c>
      <c r="M10" s="129">
        <v>228.5</v>
      </c>
      <c r="N10" s="53">
        <f aca="true" t="shared" si="2" ref="N10:N16">ROUND(M10/3.4,5)</f>
        <v>67.20588</v>
      </c>
      <c r="O10" s="111">
        <f aca="true" t="shared" si="3" ref="O10:O16">RANK(N10,N$9:N$16,0)</f>
        <v>1</v>
      </c>
      <c r="P10" s="129">
        <v>238</v>
      </c>
      <c r="Q10" s="53">
        <f aca="true" t="shared" si="4" ref="Q10:Q16">ROUND(P10/3.4,5)</f>
        <v>70</v>
      </c>
      <c r="R10" s="111">
        <f aca="true" t="shared" si="5" ref="R10:R16">RANK(Q10,Q$9:Q$16,0)</f>
        <v>1</v>
      </c>
      <c r="S10" s="18"/>
      <c r="T10" s="18"/>
      <c r="U10" s="129">
        <f aca="true" t="shared" si="6" ref="U10:U16">J10+M10+P10</f>
        <v>698.5</v>
      </c>
      <c r="V10" s="54">
        <f aca="true" t="shared" si="7" ref="V10:V16">ROUND(U10/3.4/3,5)</f>
        <v>68.48039</v>
      </c>
      <c r="W10" s="189" t="s">
        <v>64</v>
      </c>
    </row>
    <row r="11" spans="1:23" ht="31.5" customHeight="1">
      <c r="A11" s="18">
        <v>2</v>
      </c>
      <c r="B11" s="201" t="s">
        <v>126</v>
      </c>
      <c r="C11" s="114" t="s">
        <v>121</v>
      </c>
      <c r="D11" s="237" t="s">
        <v>33</v>
      </c>
      <c r="E11" s="192"/>
      <c r="F11" s="209" t="s">
        <v>122</v>
      </c>
      <c r="G11" s="171" t="s">
        <v>123</v>
      </c>
      <c r="H11" s="256" t="s">
        <v>124</v>
      </c>
      <c r="I11" s="190" t="s">
        <v>83</v>
      </c>
      <c r="J11" s="129">
        <v>231.5</v>
      </c>
      <c r="K11" s="53">
        <f t="shared" si="0"/>
        <v>68.08824</v>
      </c>
      <c r="L11" s="111">
        <f t="shared" si="1"/>
        <v>2</v>
      </c>
      <c r="M11" s="129">
        <v>228</v>
      </c>
      <c r="N11" s="53">
        <f t="shared" si="2"/>
        <v>67.05882</v>
      </c>
      <c r="O11" s="111">
        <f t="shared" si="3"/>
        <v>2</v>
      </c>
      <c r="P11" s="129">
        <v>236</v>
      </c>
      <c r="Q11" s="53">
        <f t="shared" si="4"/>
        <v>69.41176</v>
      </c>
      <c r="R11" s="111">
        <f t="shared" si="5"/>
        <v>2</v>
      </c>
      <c r="S11" s="18"/>
      <c r="T11" s="18"/>
      <c r="U11" s="129">
        <f t="shared" si="6"/>
        <v>695.5</v>
      </c>
      <c r="V11" s="54">
        <f t="shared" si="7"/>
        <v>68.18627</v>
      </c>
      <c r="W11" s="189" t="s">
        <v>64</v>
      </c>
    </row>
    <row r="12" spans="1:23" ht="31.5" customHeight="1">
      <c r="A12" s="143">
        <v>3</v>
      </c>
      <c r="B12" s="211" t="s">
        <v>127</v>
      </c>
      <c r="C12" s="151">
        <v>2001</v>
      </c>
      <c r="D12" s="9" t="s">
        <v>31</v>
      </c>
      <c r="E12" s="120"/>
      <c r="F12" s="98" t="s">
        <v>129</v>
      </c>
      <c r="G12" s="99" t="s">
        <v>130</v>
      </c>
      <c r="H12" s="172" t="s">
        <v>131</v>
      </c>
      <c r="I12" s="154" t="s">
        <v>59</v>
      </c>
      <c r="J12" s="129">
        <v>215.5</v>
      </c>
      <c r="K12" s="53">
        <f t="shared" si="0"/>
        <v>63.38235</v>
      </c>
      <c r="L12" s="111">
        <f t="shared" si="1"/>
        <v>5</v>
      </c>
      <c r="M12" s="129">
        <v>210.5</v>
      </c>
      <c r="N12" s="53">
        <f t="shared" si="2"/>
        <v>61.91176</v>
      </c>
      <c r="O12" s="111">
        <f t="shared" si="3"/>
        <v>3</v>
      </c>
      <c r="P12" s="129">
        <v>217</v>
      </c>
      <c r="Q12" s="53">
        <f t="shared" si="4"/>
        <v>63.82353</v>
      </c>
      <c r="R12" s="111">
        <f t="shared" si="5"/>
        <v>3</v>
      </c>
      <c r="S12" s="18"/>
      <c r="T12" s="18"/>
      <c r="U12" s="129">
        <f t="shared" si="6"/>
        <v>643</v>
      </c>
      <c r="V12" s="54">
        <f t="shared" si="7"/>
        <v>63.03922</v>
      </c>
      <c r="W12" s="189" t="s">
        <v>263</v>
      </c>
    </row>
    <row r="13" spans="1:23" ht="31.5" customHeight="1">
      <c r="A13" s="18">
        <v>4</v>
      </c>
      <c r="B13" s="235" t="s">
        <v>128</v>
      </c>
      <c r="C13" s="124">
        <v>2003</v>
      </c>
      <c r="D13" s="9">
        <v>2</v>
      </c>
      <c r="E13" s="170"/>
      <c r="F13" s="213" t="s">
        <v>255</v>
      </c>
      <c r="G13" s="99" t="s">
        <v>253</v>
      </c>
      <c r="H13" s="24" t="s">
        <v>254</v>
      </c>
      <c r="I13" s="280" t="s">
        <v>59</v>
      </c>
      <c r="J13" s="129">
        <v>222</v>
      </c>
      <c r="K13" s="53">
        <f t="shared" si="0"/>
        <v>65.29412</v>
      </c>
      <c r="L13" s="111">
        <f t="shared" si="1"/>
        <v>3</v>
      </c>
      <c r="M13" s="129">
        <v>207</v>
      </c>
      <c r="N13" s="53">
        <f t="shared" si="2"/>
        <v>60.88235</v>
      </c>
      <c r="O13" s="111">
        <f t="shared" si="3"/>
        <v>4</v>
      </c>
      <c r="P13" s="129">
        <v>213</v>
      </c>
      <c r="Q13" s="53">
        <f t="shared" si="4"/>
        <v>62.64706</v>
      </c>
      <c r="R13" s="111">
        <f t="shared" si="5"/>
        <v>4</v>
      </c>
      <c r="S13" s="18"/>
      <c r="T13" s="18"/>
      <c r="U13" s="129">
        <f t="shared" si="6"/>
        <v>642</v>
      </c>
      <c r="V13" s="54">
        <f t="shared" si="7"/>
        <v>62.94118</v>
      </c>
      <c r="W13" s="189" t="s">
        <v>65</v>
      </c>
    </row>
    <row r="14" spans="1:23" ht="31.5" customHeight="1">
      <c r="A14" s="143">
        <v>5</v>
      </c>
      <c r="B14" s="244" t="s">
        <v>264</v>
      </c>
      <c r="C14" s="102">
        <v>2001</v>
      </c>
      <c r="D14" s="174" t="s">
        <v>33</v>
      </c>
      <c r="E14" s="249"/>
      <c r="F14" s="149" t="s">
        <v>133</v>
      </c>
      <c r="G14" s="119" t="s">
        <v>134</v>
      </c>
      <c r="H14" s="218" t="s">
        <v>135</v>
      </c>
      <c r="I14" s="200" t="s">
        <v>34</v>
      </c>
      <c r="J14" s="129">
        <v>212</v>
      </c>
      <c r="K14" s="53">
        <f t="shared" si="0"/>
        <v>62.35294</v>
      </c>
      <c r="L14" s="111">
        <f t="shared" si="1"/>
        <v>6</v>
      </c>
      <c r="M14" s="129">
        <v>205</v>
      </c>
      <c r="N14" s="53">
        <f t="shared" si="2"/>
        <v>60.29412</v>
      </c>
      <c r="O14" s="111">
        <f t="shared" si="3"/>
        <v>5</v>
      </c>
      <c r="P14" s="129">
        <v>212</v>
      </c>
      <c r="Q14" s="53">
        <f t="shared" si="4"/>
        <v>62.35294</v>
      </c>
      <c r="R14" s="111">
        <f t="shared" si="5"/>
        <v>5</v>
      </c>
      <c r="S14" s="18"/>
      <c r="T14" s="18"/>
      <c r="U14" s="129">
        <f t="shared" si="6"/>
        <v>629</v>
      </c>
      <c r="V14" s="54">
        <f t="shared" si="7"/>
        <v>61.66667</v>
      </c>
      <c r="W14" s="189" t="s">
        <v>65</v>
      </c>
    </row>
    <row r="15" spans="1:23" ht="31.5" customHeight="1">
      <c r="A15" s="18">
        <v>6</v>
      </c>
      <c r="B15" s="97" t="s">
        <v>153</v>
      </c>
      <c r="C15" s="245" t="s">
        <v>154</v>
      </c>
      <c r="D15" s="185" t="s">
        <v>33</v>
      </c>
      <c r="E15" s="263"/>
      <c r="F15" s="202" t="s">
        <v>262</v>
      </c>
      <c r="G15" s="264" t="s">
        <v>261</v>
      </c>
      <c r="H15" s="240" t="s">
        <v>155</v>
      </c>
      <c r="I15" s="242" t="s">
        <v>34</v>
      </c>
      <c r="J15" s="129">
        <v>217.5</v>
      </c>
      <c r="K15" s="53">
        <f t="shared" si="0"/>
        <v>63.97059</v>
      </c>
      <c r="L15" s="111">
        <f t="shared" si="1"/>
        <v>4</v>
      </c>
      <c r="M15" s="129">
        <v>202.5</v>
      </c>
      <c r="N15" s="53">
        <f t="shared" si="2"/>
        <v>59.55882</v>
      </c>
      <c r="O15" s="111">
        <f t="shared" si="3"/>
        <v>7</v>
      </c>
      <c r="P15" s="129">
        <v>203.5</v>
      </c>
      <c r="Q15" s="53">
        <f t="shared" si="4"/>
        <v>59.85294</v>
      </c>
      <c r="R15" s="111">
        <f t="shared" si="5"/>
        <v>6</v>
      </c>
      <c r="S15" s="18"/>
      <c r="T15" s="18"/>
      <c r="U15" s="129">
        <f t="shared" si="6"/>
        <v>623.5</v>
      </c>
      <c r="V15" s="54">
        <f t="shared" si="7"/>
        <v>61.12745</v>
      </c>
      <c r="W15" s="189" t="s">
        <v>65</v>
      </c>
    </row>
    <row r="16" spans="1:23" ht="31.5" customHeight="1">
      <c r="A16" s="143">
        <v>7</v>
      </c>
      <c r="B16" s="181" t="s">
        <v>97</v>
      </c>
      <c r="C16" s="147" t="s">
        <v>98</v>
      </c>
      <c r="D16" s="182" t="s">
        <v>33</v>
      </c>
      <c r="E16" s="155"/>
      <c r="F16" s="91" t="s">
        <v>246</v>
      </c>
      <c r="G16" s="8" t="s">
        <v>247</v>
      </c>
      <c r="H16" s="19" t="s">
        <v>248</v>
      </c>
      <c r="I16" s="174" t="s">
        <v>45</v>
      </c>
      <c r="J16" s="129">
        <v>202.5</v>
      </c>
      <c r="K16" s="53">
        <f t="shared" si="0"/>
        <v>59.55882</v>
      </c>
      <c r="L16" s="111">
        <f t="shared" si="1"/>
        <v>7</v>
      </c>
      <c r="M16" s="129">
        <v>203</v>
      </c>
      <c r="N16" s="53">
        <f t="shared" si="2"/>
        <v>59.70588</v>
      </c>
      <c r="O16" s="111">
        <f t="shared" si="3"/>
        <v>6</v>
      </c>
      <c r="P16" s="129">
        <v>195.5</v>
      </c>
      <c r="Q16" s="53">
        <f t="shared" si="4"/>
        <v>57.5</v>
      </c>
      <c r="R16" s="111">
        <f t="shared" si="5"/>
        <v>7</v>
      </c>
      <c r="S16" s="18"/>
      <c r="T16" s="18">
        <v>1</v>
      </c>
      <c r="U16" s="129">
        <f t="shared" si="6"/>
        <v>601</v>
      </c>
      <c r="V16" s="54">
        <f t="shared" si="7"/>
        <v>58.92157</v>
      </c>
      <c r="W16" s="189" t="s">
        <v>269</v>
      </c>
    </row>
    <row r="17" spans="1:22" ht="24.75" customHeight="1">
      <c r="A17" s="57"/>
      <c r="B17" s="136"/>
      <c r="C17" s="137"/>
      <c r="D17" s="134"/>
      <c r="E17" s="135"/>
      <c r="F17" s="138"/>
      <c r="G17" s="139"/>
      <c r="H17" s="140"/>
      <c r="I17" s="141"/>
      <c r="J17" s="142"/>
      <c r="K17" s="61"/>
      <c r="L17" s="60"/>
      <c r="M17" s="142"/>
      <c r="N17" s="61"/>
      <c r="O17" s="60"/>
      <c r="P17" s="142"/>
      <c r="Q17" s="61"/>
      <c r="R17" s="60"/>
      <c r="S17" s="57"/>
      <c r="T17" s="57"/>
      <c r="U17" s="142"/>
      <c r="V17" s="62"/>
    </row>
    <row r="18" spans="2:12" ht="24.75" customHeight="1">
      <c r="B18" s="41" t="s">
        <v>2</v>
      </c>
      <c r="I18" s="42" t="s">
        <v>270</v>
      </c>
      <c r="J18" s="29"/>
      <c r="K18" s="7"/>
      <c r="L18" s="28"/>
    </row>
    <row r="19" spans="2:12" ht="24.75" customHeight="1">
      <c r="B19" s="46" t="s">
        <v>3</v>
      </c>
      <c r="I19" s="39" t="s">
        <v>44</v>
      </c>
      <c r="J19" s="16"/>
      <c r="K19" s="7"/>
      <c r="L19" s="45"/>
    </row>
    <row r="20" ht="32.25" customHeight="1"/>
    <row r="21" ht="32.25" customHeight="1"/>
    <row r="28" spans="2:11" ht="15">
      <c r="B28" s="41"/>
      <c r="I28" s="28"/>
      <c r="J28" s="29"/>
      <c r="K28" s="7"/>
    </row>
    <row r="29" spans="2:11" ht="15">
      <c r="B29" s="46"/>
      <c r="I29" s="39"/>
      <c r="J29" s="16"/>
      <c r="K29" s="7"/>
    </row>
    <row r="34" ht="32.25" customHeight="1"/>
    <row r="35" ht="29.2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workbookViewId="0" topLeftCell="A4">
      <selection activeCell="W10" sqref="W1:W16384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34" t="s">
        <v>108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24.75" customHeight="1">
      <c r="A2" s="335" t="s">
        <v>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3" ht="24.7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</row>
    <row r="4" spans="1:23" s="63" customFormat="1" ht="24.75" customHeight="1">
      <c r="A4" s="336" t="s">
        <v>14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</row>
    <row r="5" spans="1:23" s="63" customFormat="1" ht="24.75" customHeight="1">
      <c r="A5" s="335" t="s">
        <v>27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</row>
    <row r="6" spans="1:24" ht="24.75" customHeight="1">
      <c r="A6" s="315" t="s">
        <v>260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31" t="s">
        <v>111</v>
      </c>
      <c r="R7" s="331"/>
      <c r="S7" s="331"/>
      <c r="T7" s="331"/>
      <c r="U7" s="331"/>
      <c r="V7" s="331"/>
      <c r="W7" s="331"/>
    </row>
    <row r="8" spans="1:23" ht="19.5" customHeight="1">
      <c r="A8" s="330" t="s">
        <v>1</v>
      </c>
      <c r="B8" s="328" t="s">
        <v>17</v>
      </c>
      <c r="C8" s="305" t="s">
        <v>21</v>
      </c>
      <c r="D8" s="306" t="s">
        <v>11</v>
      </c>
      <c r="E8" s="307" t="s">
        <v>12</v>
      </c>
      <c r="F8" s="332" t="s">
        <v>18</v>
      </c>
      <c r="G8" s="333" t="s">
        <v>12</v>
      </c>
      <c r="H8" s="333" t="s">
        <v>8</v>
      </c>
      <c r="I8" s="328" t="s">
        <v>4</v>
      </c>
      <c r="J8" s="328" t="s">
        <v>9</v>
      </c>
      <c r="K8" s="328"/>
      <c r="L8" s="328"/>
      <c r="M8" s="328" t="s">
        <v>5</v>
      </c>
      <c r="N8" s="328"/>
      <c r="O8" s="328"/>
      <c r="P8" s="328" t="s">
        <v>10</v>
      </c>
      <c r="Q8" s="328"/>
      <c r="R8" s="328"/>
      <c r="S8" s="324" t="s">
        <v>28</v>
      </c>
      <c r="T8" s="316" t="s">
        <v>29</v>
      </c>
      <c r="U8" s="330" t="s">
        <v>6</v>
      </c>
      <c r="V8" s="328" t="s">
        <v>22</v>
      </c>
      <c r="W8" s="312" t="s">
        <v>15</v>
      </c>
    </row>
    <row r="9" spans="1:23" ht="39.75" customHeight="1">
      <c r="A9" s="330"/>
      <c r="B9" s="328"/>
      <c r="C9" s="305"/>
      <c r="D9" s="307"/>
      <c r="E9" s="307"/>
      <c r="F9" s="332"/>
      <c r="G9" s="333"/>
      <c r="H9" s="333"/>
      <c r="I9" s="328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24"/>
      <c r="T9" s="317"/>
      <c r="U9" s="330"/>
      <c r="V9" s="329"/>
      <c r="W9" s="313"/>
    </row>
    <row r="10" spans="1:23" ht="31.5" customHeight="1">
      <c r="A10" s="143">
        <v>1</v>
      </c>
      <c r="B10" s="175" t="s">
        <v>90</v>
      </c>
      <c r="C10" s="114" t="s">
        <v>79</v>
      </c>
      <c r="D10" s="153" t="s">
        <v>33</v>
      </c>
      <c r="E10" s="186" t="s">
        <v>91</v>
      </c>
      <c r="F10" s="202" t="s">
        <v>93</v>
      </c>
      <c r="G10" s="23" t="s">
        <v>94</v>
      </c>
      <c r="H10" s="23" t="s">
        <v>92</v>
      </c>
      <c r="I10" s="190" t="s">
        <v>83</v>
      </c>
      <c r="J10" s="129">
        <v>218</v>
      </c>
      <c r="K10" s="53">
        <f>ROUND(J10/3.4,5)</f>
        <v>64.11765</v>
      </c>
      <c r="L10" s="111">
        <f>RANK(K10,K$9:K$13,0)</f>
        <v>2</v>
      </c>
      <c r="M10" s="129">
        <v>219</v>
      </c>
      <c r="N10" s="53">
        <f>ROUND(M10/3.4,5)</f>
        <v>64.41176</v>
      </c>
      <c r="O10" s="111">
        <f>RANK(N10,N$9:N$13,0)</f>
        <v>1</v>
      </c>
      <c r="P10" s="129">
        <v>212</v>
      </c>
      <c r="Q10" s="53">
        <f>ROUND(P10/3.4,5)</f>
        <v>62.35294</v>
      </c>
      <c r="R10" s="111">
        <f>RANK(Q10,Q$9:Q$13,0)</f>
        <v>1</v>
      </c>
      <c r="S10" s="18"/>
      <c r="T10" s="18"/>
      <c r="U10" s="129">
        <f>J10+M10+P10</f>
        <v>649</v>
      </c>
      <c r="V10" s="54">
        <f>ROUND(U10/3.4/3,5)</f>
        <v>63.62745</v>
      </c>
      <c r="W10" s="189" t="s">
        <v>263</v>
      </c>
    </row>
    <row r="11" spans="1:23" ht="31.5" customHeight="1">
      <c r="A11" s="18">
        <v>2</v>
      </c>
      <c r="B11" s="123" t="s">
        <v>55</v>
      </c>
      <c r="C11" s="124">
        <v>1988</v>
      </c>
      <c r="D11" s="90" t="s">
        <v>95</v>
      </c>
      <c r="E11" s="125"/>
      <c r="F11" s="91" t="s">
        <v>57</v>
      </c>
      <c r="G11" s="120" t="s">
        <v>38</v>
      </c>
      <c r="H11" s="11" t="s">
        <v>58</v>
      </c>
      <c r="I11" s="9" t="s">
        <v>34</v>
      </c>
      <c r="J11" s="129">
        <v>219</v>
      </c>
      <c r="K11" s="53">
        <f>ROUND(J11/3.4,5)</f>
        <v>64.41176</v>
      </c>
      <c r="L11" s="111">
        <f>RANK(K11,K$9:K$13,0)</f>
        <v>1</v>
      </c>
      <c r="M11" s="129">
        <v>218</v>
      </c>
      <c r="N11" s="53">
        <f>ROUND(M11/3.4,5)</f>
        <v>64.11765</v>
      </c>
      <c r="O11" s="111">
        <f>RANK(N11,N$9:N$13,0)</f>
        <v>2</v>
      </c>
      <c r="P11" s="129">
        <v>211.5</v>
      </c>
      <c r="Q11" s="53">
        <f>ROUND(P11/3.4,5)</f>
        <v>62.20588</v>
      </c>
      <c r="R11" s="111">
        <f>RANK(Q11,Q$9:Q$13,0)</f>
        <v>2</v>
      </c>
      <c r="S11" s="18"/>
      <c r="T11" s="18"/>
      <c r="U11" s="129">
        <f>J11+M11+P11</f>
        <v>648.5</v>
      </c>
      <c r="V11" s="54">
        <f>ROUND(U11/3.4/3,5)</f>
        <v>63.57843</v>
      </c>
      <c r="W11" s="189" t="s">
        <v>263</v>
      </c>
    </row>
    <row r="12" spans="1:23" ht="31.5" customHeight="1">
      <c r="A12" s="143">
        <v>3</v>
      </c>
      <c r="B12" s="212" t="s">
        <v>132</v>
      </c>
      <c r="C12" s="246" t="s">
        <v>61</v>
      </c>
      <c r="D12" s="247" t="s">
        <v>33</v>
      </c>
      <c r="E12" s="107"/>
      <c r="F12" s="105" t="s">
        <v>113</v>
      </c>
      <c r="G12" s="118" t="s">
        <v>38</v>
      </c>
      <c r="H12" s="241" t="s">
        <v>114</v>
      </c>
      <c r="I12" s="200" t="s">
        <v>34</v>
      </c>
      <c r="J12" s="129">
        <v>212</v>
      </c>
      <c r="K12" s="53">
        <f>ROUND(J12/3.4,5)</f>
        <v>62.35294</v>
      </c>
      <c r="L12" s="111">
        <f>RANK(K12,K$9:K$13,0)</f>
        <v>4</v>
      </c>
      <c r="M12" s="129">
        <v>212</v>
      </c>
      <c r="N12" s="53">
        <f>ROUND(M12/3.4,5)</f>
        <v>62.35294</v>
      </c>
      <c r="O12" s="111">
        <f>RANK(N12,N$9:N$13,0)</f>
        <v>3</v>
      </c>
      <c r="P12" s="129">
        <v>209</v>
      </c>
      <c r="Q12" s="53">
        <f>ROUND(P12/3.4,5)</f>
        <v>61.47059</v>
      </c>
      <c r="R12" s="111">
        <f>RANK(Q12,Q$9:Q$13,0)</f>
        <v>3</v>
      </c>
      <c r="S12" s="18"/>
      <c r="T12" s="18"/>
      <c r="U12" s="129">
        <f>J12+M12+P12</f>
        <v>633</v>
      </c>
      <c r="V12" s="54">
        <f>ROUND(U12/3.4/3,5)</f>
        <v>62.05882</v>
      </c>
      <c r="W12" s="189" t="s">
        <v>65</v>
      </c>
    </row>
    <row r="13" spans="1:23" ht="31.5" customHeight="1">
      <c r="A13" s="18">
        <v>4</v>
      </c>
      <c r="B13" s="91" t="s">
        <v>137</v>
      </c>
      <c r="C13" s="104">
        <v>1997</v>
      </c>
      <c r="D13" s="104" t="s">
        <v>33</v>
      </c>
      <c r="E13" s="170"/>
      <c r="F13" s="14" t="s">
        <v>133</v>
      </c>
      <c r="G13" s="119" t="s">
        <v>134</v>
      </c>
      <c r="H13" s="218" t="s">
        <v>135</v>
      </c>
      <c r="I13" s="190" t="s">
        <v>34</v>
      </c>
      <c r="J13" s="129">
        <v>216.5</v>
      </c>
      <c r="K13" s="53">
        <f>ROUND(J13/3.4,5)</f>
        <v>63.67647</v>
      </c>
      <c r="L13" s="111">
        <f>RANK(K13,K$9:K$13,0)</f>
        <v>3</v>
      </c>
      <c r="M13" s="129">
        <v>193.5</v>
      </c>
      <c r="N13" s="53">
        <f>ROUND(M13/3.4,5)</f>
        <v>56.91176</v>
      </c>
      <c r="O13" s="111">
        <f>RANK(N13,N$9:N$13,0)</f>
        <v>4</v>
      </c>
      <c r="P13" s="129">
        <v>200.5</v>
      </c>
      <c r="Q13" s="53">
        <f>ROUND(P13/3.4,5)</f>
        <v>58.97059</v>
      </c>
      <c r="R13" s="111">
        <f>RANK(Q13,Q$9:Q$13,0)</f>
        <v>4</v>
      </c>
      <c r="S13" s="18"/>
      <c r="T13" s="18"/>
      <c r="U13" s="129">
        <f>J13+M13+P13</f>
        <v>610.5</v>
      </c>
      <c r="V13" s="54">
        <f>ROUND(U13/3.4/3,5)</f>
        <v>59.85294</v>
      </c>
      <c r="W13" s="189"/>
    </row>
    <row r="14" spans="1:22" ht="24.75" customHeight="1">
      <c r="A14" s="57"/>
      <c r="B14" s="136"/>
      <c r="C14" s="137"/>
      <c r="D14" s="134"/>
      <c r="E14" s="135"/>
      <c r="F14" s="138"/>
      <c r="G14" s="139"/>
      <c r="H14" s="140"/>
      <c r="I14" s="141"/>
      <c r="J14" s="142"/>
      <c r="K14" s="61"/>
      <c r="L14" s="60"/>
      <c r="M14" s="142"/>
      <c r="N14" s="61"/>
      <c r="O14" s="60"/>
      <c r="P14" s="142"/>
      <c r="Q14" s="61"/>
      <c r="R14" s="60"/>
      <c r="S14" s="57"/>
      <c r="T14" s="57"/>
      <c r="U14" s="142"/>
      <c r="V14" s="62"/>
    </row>
    <row r="15" spans="2:12" ht="24.75" customHeight="1">
      <c r="B15" s="41" t="s">
        <v>2</v>
      </c>
      <c r="I15" s="42" t="s">
        <v>270</v>
      </c>
      <c r="J15" s="29"/>
      <c r="K15" s="7"/>
      <c r="L15" s="28"/>
    </row>
    <row r="16" spans="2:12" ht="24.75" customHeight="1">
      <c r="B16" s="46" t="s">
        <v>3</v>
      </c>
      <c r="I16" s="39" t="s">
        <v>44</v>
      </c>
      <c r="J16" s="16"/>
      <c r="K16" s="7"/>
      <c r="L16" s="45"/>
    </row>
    <row r="17" ht="32.25" customHeight="1"/>
    <row r="18" ht="32.25" customHeight="1"/>
    <row r="25" spans="2:11" ht="15">
      <c r="B25" s="41"/>
      <c r="I25" s="28"/>
      <c r="J25" s="29"/>
      <c r="K25" s="7"/>
    </row>
    <row r="26" spans="2:11" ht="15">
      <c r="B26" s="46"/>
      <c r="I26" s="39"/>
      <c r="J26" s="16"/>
      <c r="K26" s="7"/>
    </row>
    <row r="31" ht="32.25" customHeight="1"/>
    <row r="32" ht="29.2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7">
      <selection activeCell="Q7" sqref="Q7:W7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5.7109375" style="1" customWidth="1"/>
    <col min="7" max="7" width="8.7109375" style="1" hidden="1" customWidth="1"/>
    <col min="8" max="8" width="17.7109375" style="1" hidden="1" customWidth="1"/>
    <col min="9" max="9" width="20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34" t="s">
        <v>108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23" ht="24.75" customHeight="1">
      <c r="A2" s="335" t="s">
        <v>19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3" ht="24.75" customHeight="1">
      <c r="A3" s="335" t="s">
        <v>20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</row>
    <row r="4" spans="1:23" s="63" customFormat="1" ht="24.75" customHeight="1">
      <c r="A4" s="336" t="s">
        <v>14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</row>
    <row r="5" spans="1:23" s="63" customFormat="1" ht="24.75" customHeight="1">
      <c r="A5" s="335" t="s">
        <v>26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</row>
    <row r="6" spans="1:24" ht="24.75" customHeight="1">
      <c r="A6" s="315" t="s">
        <v>260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"/>
    </row>
    <row r="7" spans="1:23" s="49" customFormat="1" ht="24.75" customHeight="1">
      <c r="A7" s="35" t="s">
        <v>25</v>
      </c>
      <c r="B7" s="36"/>
      <c r="C7" s="37"/>
      <c r="D7" s="37"/>
      <c r="E7" s="37"/>
      <c r="F7" s="38"/>
      <c r="G7" s="38"/>
      <c r="H7" s="38"/>
      <c r="I7" s="48"/>
      <c r="J7" s="48"/>
      <c r="K7" s="48"/>
      <c r="L7" s="48"/>
      <c r="M7" s="48"/>
      <c r="N7" s="48"/>
      <c r="O7" s="48"/>
      <c r="P7" s="48"/>
      <c r="Q7" s="331" t="s">
        <v>111</v>
      </c>
      <c r="R7" s="331"/>
      <c r="S7" s="331"/>
      <c r="T7" s="331"/>
      <c r="U7" s="331"/>
      <c r="V7" s="331"/>
      <c r="W7" s="331"/>
    </row>
    <row r="8" spans="1:23" ht="19.5" customHeight="1">
      <c r="A8" s="330" t="s">
        <v>1</v>
      </c>
      <c r="B8" s="328" t="s">
        <v>17</v>
      </c>
      <c r="C8" s="305" t="s">
        <v>21</v>
      </c>
      <c r="D8" s="306" t="s">
        <v>11</v>
      </c>
      <c r="E8" s="307" t="s">
        <v>12</v>
      </c>
      <c r="F8" s="332" t="s">
        <v>18</v>
      </c>
      <c r="G8" s="333" t="s">
        <v>12</v>
      </c>
      <c r="H8" s="333" t="s">
        <v>8</v>
      </c>
      <c r="I8" s="328" t="s">
        <v>4</v>
      </c>
      <c r="J8" s="328" t="s">
        <v>9</v>
      </c>
      <c r="K8" s="328"/>
      <c r="L8" s="328"/>
      <c r="M8" s="328" t="s">
        <v>5</v>
      </c>
      <c r="N8" s="328"/>
      <c r="O8" s="328"/>
      <c r="P8" s="328" t="s">
        <v>10</v>
      </c>
      <c r="Q8" s="328"/>
      <c r="R8" s="328"/>
      <c r="S8" s="324" t="s">
        <v>28</v>
      </c>
      <c r="T8" s="316" t="s">
        <v>29</v>
      </c>
      <c r="U8" s="330" t="s">
        <v>6</v>
      </c>
      <c r="V8" s="328" t="s">
        <v>22</v>
      </c>
      <c r="W8" s="312" t="s">
        <v>15</v>
      </c>
    </row>
    <row r="9" spans="1:23" ht="39.75" customHeight="1">
      <c r="A9" s="330"/>
      <c r="B9" s="328"/>
      <c r="C9" s="305"/>
      <c r="D9" s="307"/>
      <c r="E9" s="307"/>
      <c r="F9" s="332"/>
      <c r="G9" s="333"/>
      <c r="H9" s="333"/>
      <c r="I9" s="328"/>
      <c r="J9" s="50" t="s">
        <v>16</v>
      </c>
      <c r="K9" s="51" t="s">
        <v>0</v>
      </c>
      <c r="L9" s="50" t="s">
        <v>1</v>
      </c>
      <c r="M9" s="50" t="s">
        <v>16</v>
      </c>
      <c r="N9" s="51" t="s">
        <v>0</v>
      </c>
      <c r="O9" s="50" t="s">
        <v>1</v>
      </c>
      <c r="P9" s="50" t="s">
        <v>16</v>
      </c>
      <c r="Q9" s="51" t="s">
        <v>0</v>
      </c>
      <c r="R9" s="50" t="s">
        <v>1</v>
      </c>
      <c r="S9" s="324"/>
      <c r="T9" s="317"/>
      <c r="U9" s="330"/>
      <c r="V9" s="329"/>
      <c r="W9" s="313"/>
    </row>
    <row r="10" spans="1:23" ht="31.5" customHeight="1">
      <c r="A10" s="143">
        <v>1</v>
      </c>
      <c r="B10" s="222" t="s">
        <v>149</v>
      </c>
      <c r="C10" s="223" t="s">
        <v>36</v>
      </c>
      <c r="D10" s="224" t="s">
        <v>37</v>
      </c>
      <c r="E10" s="93" t="s">
        <v>150</v>
      </c>
      <c r="F10" s="149" t="s">
        <v>72</v>
      </c>
      <c r="G10" s="119" t="s">
        <v>73</v>
      </c>
      <c r="H10" s="106" t="s">
        <v>74</v>
      </c>
      <c r="I10" s="257" t="s">
        <v>151</v>
      </c>
      <c r="J10" s="129">
        <v>239.5</v>
      </c>
      <c r="K10" s="53">
        <f aca="true" t="shared" si="0" ref="K10:K16">ROUND(J10/3.4,5)</f>
        <v>70.44118</v>
      </c>
      <c r="L10" s="111">
        <f aca="true" t="shared" si="1" ref="L10:L16">RANK(K10,K$9:K$16,0)</f>
        <v>1</v>
      </c>
      <c r="M10" s="129">
        <v>240.5</v>
      </c>
      <c r="N10" s="53">
        <f aca="true" t="shared" si="2" ref="N10:N16">ROUND(M10/3.4,5)</f>
        <v>70.73529</v>
      </c>
      <c r="O10" s="111">
        <f aca="true" t="shared" si="3" ref="O10:O16">RANK(N10,N$9:N$16,0)</f>
        <v>1</v>
      </c>
      <c r="P10" s="129">
        <v>258</v>
      </c>
      <c r="Q10" s="53">
        <f aca="true" t="shared" si="4" ref="Q10:Q16">ROUND(P10/3.4,5)</f>
        <v>75.88235</v>
      </c>
      <c r="R10" s="111">
        <f aca="true" t="shared" si="5" ref="R10:R16">RANK(Q10,Q$9:Q$16,0)</f>
        <v>1</v>
      </c>
      <c r="S10" s="18"/>
      <c r="T10" s="18"/>
      <c r="U10" s="129">
        <f aca="true" t="shared" si="6" ref="U10:U16">J10+M10+P10</f>
        <v>738</v>
      </c>
      <c r="V10" s="54">
        <f aca="true" t="shared" si="7" ref="V10:V16">ROUND(U10/3.4/3,5)</f>
        <v>72.35294</v>
      </c>
      <c r="W10" s="189"/>
    </row>
    <row r="11" spans="1:23" ht="31.5" customHeight="1">
      <c r="A11" s="18">
        <v>2</v>
      </c>
      <c r="B11" s="97" t="s">
        <v>164</v>
      </c>
      <c r="C11" s="173" t="s">
        <v>165</v>
      </c>
      <c r="D11" s="131" t="s">
        <v>37</v>
      </c>
      <c r="E11" s="250" t="s">
        <v>166</v>
      </c>
      <c r="F11" s="14" t="s">
        <v>167</v>
      </c>
      <c r="G11" s="23" t="s">
        <v>168</v>
      </c>
      <c r="H11" s="24" t="s">
        <v>161</v>
      </c>
      <c r="I11" s="258" t="s">
        <v>112</v>
      </c>
      <c r="J11" s="129">
        <v>233.5</v>
      </c>
      <c r="K11" s="53">
        <f t="shared" si="0"/>
        <v>68.67647</v>
      </c>
      <c r="L11" s="111">
        <f t="shared" si="1"/>
        <v>2</v>
      </c>
      <c r="M11" s="129">
        <v>231</v>
      </c>
      <c r="N11" s="53">
        <f t="shared" si="2"/>
        <v>67.94118</v>
      </c>
      <c r="O11" s="111">
        <f t="shared" si="3"/>
        <v>2</v>
      </c>
      <c r="P11" s="129">
        <v>234</v>
      </c>
      <c r="Q11" s="53">
        <f t="shared" si="4"/>
        <v>68.82353</v>
      </c>
      <c r="R11" s="111">
        <f t="shared" si="5"/>
        <v>2</v>
      </c>
      <c r="S11" s="18"/>
      <c r="T11" s="18"/>
      <c r="U11" s="129">
        <f t="shared" si="6"/>
        <v>698.5</v>
      </c>
      <c r="V11" s="54">
        <f t="shared" si="7"/>
        <v>68.48039</v>
      </c>
      <c r="W11" s="189"/>
    </row>
    <row r="12" spans="1:23" ht="31.5" customHeight="1">
      <c r="A12" s="143">
        <v>3</v>
      </c>
      <c r="B12" s="181" t="s">
        <v>169</v>
      </c>
      <c r="C12" s="147" t="s">
        <v>62</v>
      </c>
      <c r="D12" s="182" t="s">
        <v>37</v>
      </c>
      <c r="E12" s="107" t="s">
        <v>170</v>
      </c>
      <c r="F12" s="201" t="s">
        <v>257</v>
      </c>
      <c r="G12" s="231" t="s">
        <v>38</v>
      </c>
      <c r="H12" s="108" t="s">
        <v>256</v>
      </c>
      <c r="I12" s="117" t="s">
        <v>174</v>
      </c>
      <c r="J12" s="129">
        <v>224.5</v>
      </c>
      <c r="K12" s="53">
        <f t="shared" si="0"/>
        <v>66.02941</v>
      </c>
      <c r="L12" s="111">
        <f t="shared" si="1"/>
        <v>5</v>
      </c>
      <c r="M12" s="129">
        <v>223</v>
      </c>
      <c r="N12" s="53">
        <f t="shared" si="2"/>
        <v>65.58824</v>
      </c>
      <c r="O12" s="111">
        <f t="shared" si="3"/>
        <v>3</v>
      </c>
      <c r="P12" s="129">
        <v>232</v>
      </c>
      <c r="Q12" s="53">
        <f t="shared" si="4"/>
        <v>68.23529</v>
      </c>
      <c r="R12" s="111">
        <f t="shared" si="5"/>
        <v>3</v>
      </c>
      <c r="S12" s="18"/>
      <c r="T12" s="18"/>
      <c r="U12" s="129">
        <f t="shared" si="6"/>
        <v>679.5</v>
      </c>
      <c r="V12" s="54">
        <f t="shared" si="7"/>
        <v>66.61765</v>
      </c>
      <c r="W12" s="189"/>
    </row>
    <row r="13" spans="1:23" ht="31.5" customHeight="1">
      <c r="A13" s="18">
        <v>4</v>
      </c>
      <c r="B13" s="226" t="s">
        <v>156</v>
      </c>
      <c r="C13" s="114" t="s">
        <v>157</v>
      </c>
      <c r="D13" s="227" t="s">
        <v>37</v>
      </c>
      <c r="E13" s="217" t="s">
        <v>158</v>
      </c>
      <c r="F13" s="98" t="s">
        <v>122</v>
      </c>
      <c r="G13" s="8" t="s">
        <v>123</v>
      </c>
      <c r="H13" s="210" t="s">
        <v>124</v>
      </c>
      <c r="I13" s="190" t="s">
        <v>83</v>
      </c>
      <c r="J13" s="129">
        <v>228</v>
      </c>
      <c r="K13" s="53">
        <f t="shared" si="0"/>
        <v>67.05882</v>
      </c>
      <c r="L13" s="111">
        <f t="shared" si="1"/>
        <v>3</v>
      </c>
      <c r="M13" s="129">
        <v>220.5</v>
      </c>
      <c r="N13" s="53">
        <f t="shared" si="2"/>
        <v>64.85294</v>
      </c>
      <c r="O13" s="111">
        <f t="shared" si="3"/>
        <v>4</v>
      </c>
      <c r="P13" s="129">
        <v>225.5</v>
      </c>
      <c r="Q13" s="53">
        <f t="shared" si="4"/>
        <v>66.32353</v>
      </c>
      <c r="R13" s="111">
        <f t="shared" si="5"/>
        <v>5</v>
      </c>
      <c r="S13" s="18"/>
      <c r="T13" s="18"/>
      <c r="U13" s="129">
        <f t="shared" si="6"/>
        <v>674</v>
      </c>
      <c r="V13" s="54">
        <f t="shared" si="7"/>
        <v>66.07843</v>
      </c>
      <c r="W13" s="189"/>
    </row>
    <row r="14" spans="1:23" ht="31.5" customHeight="1">
      <c r="A14" s="143">
        <v>5</v>
      </c>
      <c r="B14" s="92" t="s">
        <v>138</v>
      </c>
      <c r="C14" s="151">
        <v>1996</v>
      </c>
      <c r="D14" s="9" t="s">
        <v>31</v>
      </c>
      <c r="E14" s="120" t="s">
        <v>139</v>
      </c>
      <c r="F14" s="105" t="s">
        <v>140</v>
      </c>
      <c r="G14" s="119" t="s">
        <v>141</v>
      </c>
      <c r="H14" s="106" t="s">
        <v>142</v>
      </c>
      <c r="I14" s="89" t="s">
        <v>34</v>
      </c>
      <c r="J14" s="129">
        <v>225</v>
      </c>
      <c r="K14" s="53">
        <f t="shared" si="0"/>
        <v>66.17647</v>
      </c>
      <c r="L14" s="111">
        <f t="shared" si="1"/>
        <v>4</v>
      </c>
      <c r="M14" s="129">
        <v>216.5</v>
      </c>
      <c r="N14" s="53">
        <f t="shared" si="2"/>
        <v>63.67647</v>
      </c>
      <c r="O14" s="111">
        <f t="shared" si="3"/>
        <v>5</v>
      </c>
      <c r="P14" s="129">
        <v>231</v>
      </c>
      <c r="Q14" s="53">
        <f t="shared" si="4"/>
        <v>67.94118</v>
      </c>
      <c r="R14" s="111">
        <f t="shared" si="5"/>
        <v>4</v>
      </c>
      <c r="S14" s="18"/>
      <c r="T14" s="18"/>
      <c r="U14" s="129">
        <f t="shared" si="6"/>
        <v>672.5</v>
      </c>
      <c r="V14" s="54">
        <f t="shared" si="7"/>
        <v>65.93137</v>
      </c>
      <c r="W14" s="189"/>
    </row>
    <row r="15" spans="1:23" ht="31.5" customHeight="1">
      <c r="A15" s="18">
        <v>6</v>
      </c>
      <c r="B15" s="175" t="s">
        <v>143</v>
      </c>
      <c r="C15" s="114" t="s">
        <v>144</v>
      </c>
      <c r="D15" s="153" t="s">
        <v>31</v>
      </c>
      <c r="E15" s="186" t="s">
        <v>145</v>
      </c>
      <c r="F15" s="215" t="s">
        <v>146</v>
      </c>
      <c r="G15" s="219" t="s">
        <v>147</v>
      </c>
      <c r="H15" s="220" t="s">
        <v>148</v>
      </c>
      <c r="I15" s="117" t="s">
        <v>34</v>
      </c>
      <c r="J15" s="129">
        <v>212.5</v>
      </c>
      <c r="K15" s="53">
        <f t="shared" si="0"/>
        <v>62.5</v>
      </c>
      <c r="L15" s="111">
        <f t="shared" si="1"/>
        <v>6</v>
      </c>
      <c r="M15" s="129">
        <v>204.5</v>
      </c>
      <c r="N15" s="53">
        <f t="shared" si="2"/>
        <v>60.14706</v>
      </c>
      <c r="O15" s="111">
        <f t="shared" si="3"/>
        <v>7</v>
      </c>
      <c r="P15" s="129">
        <v>204</v>
      </c>
      <c r="Q15" s="53">
        <f t="shared" si="4"/>
        <v>60</v>
      </c>
      <c r="R15" s="111">
        <f t="shared" si="5"/>
        <v>6</v>
      </c>
      <c r="S15" s="18"/>
      <c r="T15" s="18"/>
      <c r="U15" s="129">
        <f t="shared" si="6"/>
        <v>621</v>
      </c>
      <c r="V15" s="54">
        <f t="shared" si="7"/>
        <v>60.88235</v>
      </c>
      <c r="W15" s="189"/>
    </row>
    <row r="16" spans="1:23" ht="31.5" customHeight="1">
      <c r="A16" s="143">
        <v>7</v>
      </c>
      <c r="B16" s="92" t="s">
        <v>50</v>
      </c>
      <c r="C16" s="104">
        <v>1995</v>
      </c>
      <c r="D16" s="104">
        <v>1</v>
      </c>
      <c r="E16" s="262"/>
      <c r="F16" s="105" t="s">
        <v>246</v>
      </c>
      <c r="G16" s="171" t="s">
        <v>247</v>
      </c>
      <c r="H16" s="116" t="s">
        <v>248</v>
      </c>
      <c r="I16" s="281" t="s">
        <v>54</v>
      </c>
      <c r="J16" s="129">
        <v>205.5</v>
      </c>
      <c r="K16" s="53">
        <f t="shared" si="0"/>
        <v>60.44118</v>
      </c>
      <c r="L16" s="111">
        <f t="shared" si="1"/>
        <v>7</v>
      </c>
      <c r="M16" s="129">
        <v>208</v>
      </c>
      <c r="N16" s="53">
        <f t="shared" si="2"/>
        <v>61.17647</v>
      </c>
      <c r="O16" s="111">
        <f t="shared" si="3"/>
        <v>6</v>
      </c>
      <c r="P16" s="129">
        <v>200</v>
      </c>
      <c r="Q16" s="53">
        <f t="shared" si="4"/>
        <v>58.82353</v>
      </c>
      <c r="R16" s="111">
        <f t="shared" si="5"/>
        <v>7</v>
      </c>
      <c r="S16" s="18"/>
      <c r="T16" s="18"/>
      <c r="U16" s="129">
        <f t="shared" si="6"/>
        <v>613.5</v>
      </c>
      <c r="V16" s="54">
        <f t="shared" si="7"/>
        <v>60.14706</v>
      </c>
      <c r="W16" s="189"/>
    </row>
    <row r="17" spans="1:22" ht="24.75" customHeight="1">
      <c r="A17" s="57"/>
      <c r="B17" s="136"/>
      <c r="C17" s="137"/>
      <c r="D17" s="134"/>
      <c r="E17" s="135"/>
      <c r="F17" s="138"/>
      <c r="G17" s="139"/>
      <c r="H17" s="140"/>
      <c r="I17" s="141"/>
      <c r="J17" s="142"/>
      <c r="K17" s="61"/>
      <c r="L17" s="60"/>
      <c r="M17" s="142"/>
      <c r="N17" s="61"/>
      <c r="O17" s="60"/>
      <c r="P17" s="142"/>
      <c r="Q17" s="61"/>
      <c r="R17" s="60"/>
      <c r="S17" s="57"/>
      <c r="T17" s="57"/>
      <c r="U17" s="142"/>
      <c r="V17" s="62"/>
    </row>
    <row r="18" spans="2:12" ht="24.75" customHeight="1">
      <c r="B18" s="41" t="s">
        <v>2</v>
      </c>
      <c r="I18" s="42" t="s">
        <v>270</v>
      </c>
      <c r="J18" s="29"/>
      <c r="K18" s="7"/>
      <c r="L18" s="28"/>
    </row>
    <row r="19" spans="2:12" ht="24.75" customHeight="1">
      <c r="B19" s="46" t="s">
        <v>3</v>
      </c>
      <c r="I19" s="39" t="s">
        <v>44</v>
      </c>
      <c r="J19" s="16"/>
      <c r="K19" s="7"/>
      <c r="L19" s="45"/>
    </row>
    <row r="20" ht="32.25" customHeight="1"/>
    <row r="21" ht="32.25" customHeight="1"/>
    <row r="28" spans="2:11" ht="15">
      <c r="B28" s="41"/>
      <c r="I28" s="28"/>
      <c r="J28" s="29"/>
      <c r="K28" s="7"/>
    </row>
    <row r="29" spans="2:11" ht="15">
      <c r="B29" s="46"/>
      <c r="I29" s="39"/>
      <c r="J29" s="16"/>
      <c r="K29" s="7"/>
    </row>
    <row r="34" ht="32.25" customHeight="1"/>
    <row r="35" ht="29.25" customHeight="1"/>
  </sheetData>
  <sheetProtection/>
  <mergeCells count="24">
    <mergeCell ref="A1:W1"/>
    <mergeCell ref="A2:W2"/>
    <mergeCell ref="A3:W3"/>
    <mergeCell ref="A4:W4"/>
    <mergeCell ref="A6:W6"/>
    <mergeCell ref="A5:W5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0">
      <selection activeCell="I18" sqref="I18:K19"/>
    </sheetView>
  </sheetViews>
  <sheetFormatPr defaultColWidth="9.140625" defaultRowHeight="12.75"/>
  <cols>
    <col min="1" max="1" width="4.7109375" style="20" customWidth="1"/>
    <col min="2" max="2" width="20.7109375" style="20" customWidth="1"/>
    <col min="3" max="3" width="6.7109375" style="20" hidden="1" customWidth="1"/>
    <col min="4" max="4" width="6.7109375" style="20" customWidth="1"/>
    <col min="5" max="5" width="8.7109375" style="20" hidden="1" customWidth="1"/>
    <col min="6" max="6" width="34.7109375" style="20" customWidth="1"/>
    <col min="7" max="7" width="8.7109375" style="20" hidden="1" customWidth="1"/>
    <col min="8" max="8" width="17.7109375" style="20" hidden="1" customWidth="1"/>
    <col min="9" max="9" width="20.7109375" style="20" customWidth="1"/>
    <col min="10" max="10" width="6.7109375" style="20" customWidth="1"/>
    <col min="11" max="11" width="8.7109375" style="20" customWidth="1"/>
    <col min="12" max="12" width="4.7109375" style="20" customWidth="1"/>
    <col min="13" max="13" width="6.7109375" style="20" customWidth="1"/>
    <col min="14" max="14" width="8.7109375" style="20" customWidth="1"/>
    <col min="15" max="15" width="4.7109375" style="20" customWidth="1"/>
    <col min="16" max="16" width="6.7109375" style="20" customWidth="1"/>
    <col min="17" max="17" width="8.7109375" style="20" customWidth="1"/>
    <col min="18" max="20" width="4.7109375" style="20" customWidth="1"/>
    <col min="21" max="21" width="6.7109375" style="20" customWidth="1"/>
    <col min="22" max="22" width="8.7109375" style="20" customWidth="1"/>
    <col min="23" max="23" width="6.7109375" style="20" customWidth="1"/>
    <col min="24" max="16384" width="9.140625" style="20" customWidth="1"/>
  </cols>
  <sheetData>
    <row r="1" spans="1:23" ht="24.75" customHeight="1">
      <c r="A1" s="343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</row>
    <row r="2" spans="1:23" ht="24.75" customHeight="1">
      <c r="A2" s="339" t="s">
        <v>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24.75" customHeight="1">
      <c r="A3" s="339" t="s">
        <v>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ht="24.75" customHeight="1">
      <c r="A4" s="340" t="s">
        <v>23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3" ht="24.75" customHeight="1">
      <c r="A5" s="339" t="s">
        <v>30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</row>
    <row r="6" spans="1:23" ht="24.75" customHeight="1">
      <c r="A6" s="315" t="s">
        <v>272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s="34" customFormat="1" ht="24.75" customHeight="1">
      <c r="A7" s="35" t="s">
        <v>25</v>
      </c>
      <c r="B7" s="36"/>
      <c r="C7" s="37"/>
      <c r="D7" s="37"/>
      <c r="E7" s="37"/>
      <c r="F7" s="38"/>
      <c r="G7" s="64"/>
      <c r="H7" s="38"/>
      <c r="I7" s="65"/>
      <c r="J7" s="66"/>
      <c r="K7" s="31"/>
      <c r="L7" s="66"/>
      <c r="M7" s="66"/>
      <c r="N7" s="31"/>
      <c r="O7" s="66"/>
      <c r="P7" s="31"/>
      <c r="Q7" s="338" t="s">
        <v>111</v>
      </c>
      <c r="R7" s="338"/>
      <c r="S7" s="338"/>
      <c r="T7" s="338"/>
      <c r="U7" s="338"/>
      <c r="V7" s="338"/>
      <c r="W7" s="338"/>
    </row>
    <row r="8" spans="1:23" ht="19.5" customHeight="1">
      <c r="A8" s="306" t="s">
        <v>1</v>
      </c>
      <c r="B8" s="307" t="s">
        <v>17</v>
      </c>
      <c r="C8" s="305" t="s">
        <v>21</v>
      </c>
      <c r="D8" s="341" t="s">
        <v>11</v>
      </c>
      <c r="E8" s="296" t="s">
        <v>12</v>
      </c>
      <c r="F8" s="342" t="s">
        <v>18</v>
      </c>
      <c r="G8" s="296" t="s">
        <v>12</v>
      </c>
      <c r="H8" s="307" t="s">
        <v>8</v>
      </c>
      <c r="I8" s="307" t="s">
        <v>4</v>
      </c>
      <c r="J8" s="307" t="s">
        <v>9</v>
      </c>
      <c r="K8" s="307"/>
      <c r="L8" s="307"/>
      <c r="M8" s="307" t="s">
        <v>5</v>
      </c>
      <c r="N8" s="307"/>
      <c r="O8" s="307"/>
      <c r="P8" s="307" t="s">
        <v>10</v>
      </c>
      <c r="Q8" s="307"/>
      <c r="R8" s="307"/>
      <c r="S8" s="324" t="s">
        <v>28</v>
      </c>
      <c r="T8" s="316" t="s">
        <v>29</v>
      </c>
      <c r="U8" s="306" t="s">
        <v>6</v>
      </c>
      <c r="V8" s="328" t="s">
        <v>22</v>
      </c>
      <c r="W8" s="312" t="s">
        <v>15</v>
      </c>
    </row>
    <row r="9" spans="1:23" ht="39.75" customHeight="1">
      <c r="A9" s="306"/>
      <c r="B9" s="307"/>
      <c r="C9" s="305"/>
      <c r="D9" s="297"/>
      <c r="E9" s="297"/>
      <c r="F9" s="342"/>
      <c r="G9" s="297"/>
      <c r="H9" s="307"/>
      <c r="I9" s="307"/>
      <c r="J9" s="50" t="s">
        <v>16</v>
      </c>
      <c r="K9" s="81" t="s">
        <v>0</v>
      </c>
      <c r="L9" s="50" t="s">
        <v>1</v>
      </c>
      <c r="M9" s="50" t="s">
        <v>16</v>
      </c>
      <c r="N9" s="81" t="s">
        <v>0</v>
      </c>
      <c r="O9" s="50" t="s">
        <v>1</v>
      </c>
      <c r="P9" s="50" t="s">
        <v>16</v>
      </c>
      <c r="Q9" s="81" t="s">
        <v>0</v>
      </c>
      <c r="R9" s="50" t="s">
        <v>1</v>
      </c>
      <c r="S9" s="324"/>
      <c r="T9" s="317"/>
      <c r="U9" s="306"/>
      <c r="V9" s="337"/>
      <c r="W9" s="313"/>
    </row>
    <row r="10" spans="1:23" ht="31.5" customHeight="1">
      <c r="A10" s="22">
        <v>1</v>
      </c>
      <c r="B10" s="13" t="s">
        <v>159</v>
      </c>
      <c r="C10" s="229">
        <v>2003</v>
      </c>
      <c r="D10" s="9">
        <v>2</v>
      </c>
      <c r="E10" s="96" t="s">
        <v>160</v>
      </c>
      <c r="F10" s="214" t="s">
        <v>202</v>
      </c>
      <c r="G10" s="272" t="s">
        <v>38</v>
      </c>
      <c r="H10" s="100" t="s">
        <v>203</v>
      </c>
      <c r="I10" s="258" t="s">
        <v>112</v>
      </c>
      <c r="J10" s="132">
        <v>184</v>
      </c>
      <c r="K10" s="79">
        <f aca="true" t="shared" si="0" ref="K10:K16">ROUND(J10/2.6,5)</f>
        <v>70.76923</v>
      </c>
      <c r="L10" s="12">
        <f aca="true" t="shared" si="1" ref="L10:L16">RANK(K10,K$10:K$16,0)</f>
        <v>1</v>
      </c>
      <c r="M10" s="132">
        <v>177.5</v>
      </c>
      <c r="N10" s="79">
        <f aca="true" t="shared" si="2" ref="N10:N16">ROUND(M10/2.6,5)</f>
        <v>68.26923</v>
      </c>
      <c r="O10" s="12">
        <f aca="true" t="shared" si="3" ref="O10:O16">RANK(N10,N$10:N$16,0)</f>
        <v>1</v>
      </c>
      <c r="P10" s="132">
        <v>178</v>
      </c>
      <c r="Q10" s="79">
        <f aca="true" t="shared" si="4" ref="Q10:Q16">ROUND(P10/2.6,5)</f>
        <v>68.46154</v>
      </c>
      <c r="R10" s="12">
        <f aca="true" t="shared" si="5" ref="R10:R16">RANK(Q10,Q$10:Q$16,0)</f>
        <v>1</v>
      </c>
      <c r="S10" s="12"/>
      <c r="T10" s="12"/>
      <c r="U10" s="133">
        <f aca="true" t="shared" si="6" ref="U10:U16">J10+M10+P10</f>
        <v>539.5</v>
      </c>
      <c r="V10" s="80">
        <f aca="true" t="shared" si="7" ref="V10:V16">ROUND(U10/2.6/3,5)</f>
        <v>69.16667</v>
      </c>
      <c r="W10" s="22" t="s">
        <v>35</v>
      </c>
    </row>
    <row r="11" spans="1:23" ht="31.5" customHeight="1">
      <c r="A11" s="22">
        <v>2</v>
      </c>
      <c r="B11" s="282" t="s">
        <v>187</v>
      </c>
      <c r="C11" s="261">
        <v>2003</v>
      </c>
      <c r="D11" s="259" t="s">
        <v>35</v>
      </c>
      <c r="E11" s="261"/>
      <c r="F11" s="285" t="s">
        <v>191</v>
      </c>
      <c r="G11" s="284" t="s">
        <v>192</v>
      </c>
      <c r="H11" s="286" t="s">
        <v>193</v>
      </c>
      <c r="I11" s="260" t="s">
        <v>34</v>
      </c>
      <c r="J11" s="132">
        <v>182</v>
      </c>
      <c r="K11" s="79">
        <f t="shared" si="0"/>
        <v>70</v>
      </c>
      <c r="L11" s="12">
        <f t="shared" si="1"/>
        <v>2</v>
      </c>
      <c r="M11" s="132">
        <v>175.5</v>
      </c>
      <c r="N11" s="79">
        <f t="shared" si="2"/>
        <v>67.5</v>
      </c>
      <c r="O11" s="12">
        <f t="shared" si="3"/>
        <v>2</v>
      </c>
      <c r="P11" s="132">
        <v>174.5</v>
      </c>
      <c r="Q11" s="79">
        <f t="shared" si="4"/>
        <v>67.11538</v>
      </c>
      <c r="R11" s="12">
        <f t="shared" si="5"/>
        <v>4</v>
      </c>
      <c r="S11" s="12"/>
      <c r="T11" s="12"/>
      <c r="U11" s="133">
        <f t="shared" si="6"/>
        <v>532</v>
      </c>
      <c r="V11" s="80">
        <f t="shared" si="7"/>
        <v>68.20513</v>
      </c>
      <c r="W11" s="22" t="s">
        <v>35</v>
      </c>
    </row>
    <row r="12" spans="1:23" ht="31.5" customHeight="1">
      <c r="A12" s="22">
        <v>3</v>
      </c>
      <c r="B12" s="201" t="s">
        <v>204</v>
      </c>
      <c r="C12" s="194" t="s">
        <v>205</v>
      </c>
      <c r="D12" s="237" t="s">
        <v>35</v>
      </c>
      <c r="E12" s="192"/>
      <c r="F12" s="209" t="s">
        <v>162</v>
      </c>
      <c r="G12" s="109" t="s">
        <v>163</v>
      </c>
      <c r="H12" s="254" t="s">
        <v>203</v>
      </c>
      <c r="I12" s="117" t="s">
        <v>112</v>
      </c>
      <c r="J12" s="176">
        <v>179</v>
      </c>
      <c r="K12" s="177">
        <f t="shared" si="0"/>
        <v>68.84615</v>
      </c>
      <c r="L12" s="12">
        <f t="shared" si="1"/>
        <v>3</v>
      </c>
      <c r="M12" s="176">
        <v>174.5</v>
      </c>
      <c r="N12" s="177">
        <f t="shared" si="2"/>
        <v>67.11538</v>
      </c>
      <c r="O12" s="12">
        <f t="shared" si="3"/>
        <v>3</v>
      </c>
      <c r="P12" s="176">
        <v>175</v>
      </c>
      <c r="Q12" s="177">
        <f t="shared" si="4"/>
        <v>67.30769</v>
      </c>
      <c r="R12" s="12">
        <f t="shared" si="5"/>
        <v>3</v>
      </c>
      <c r="S12" s="178"/>
      <c r="T12" s="178"/>
      <c r="U12" s="179">
        <f t="shared" si="6"/>
        <v>528.5</v>
      </c>
      <c r="V12" s="180">
        <f t="shared" si="7"/>
        <v>67.75641</v>
      </c>
      <c r="W12" s="22" t="s">
        <v>35</v>
      </c>
    </row>
    <row r="13" spans="1:23" ht="31.5" customHeight="1">
      <c r="A13" s="22">
        <v>4</v>
      </c>
      <c r="B13" s="91" t="s">
        <v>206</v>
      </c>
      <c r="C13" s="124">
        <v>2005</v>
      </c>
      <c r="D13" s="9" t="s">
        <v>35</v>
      </c>
      <c r="E13" s="283"/>
      <c r="F13" s="146" t="s">
        <v>171</v>
      </c>
      <c r="G13" s="152" t="s">
        <v>172</v>
      </c>
      <c r="H13" s="100" t="s">
        <v>173</v>
      </c>
      <c r="I13" s="89" t="s">
        <v>174</v>
      </c>
      <c r="J13" s="132">
        <v>172.5</v>
      </c>
      <c r="K13" s="79">
        <f t="shared" si="0"/>
        <v>66.34615</v>
      </c>
      <c r="L13" s="12">
        <f t="shared" si="1"/>
        <v>4</v>
      </c>
      <c r="M13" s="132">
        <v>169</v>
      </c>
      <c r="N13" s="79">
        <f t="shared" si="2"/>
        <v>65</v>
      </c>
      <c r="O13" s="12">
        <f t="shared" si="3"/>
        <v>5</v>
      </c>
      <c r="P13" s="132">
        <v>175.5</v>
      </c>
      <c r="Q13" s="79">
        <f t="shared" si="4"/>
        <v>67.5</v>
      </c>
      <c r="R13" s="12">
        <f t="shared" si="5"/>
        <v>2</v>
      </c>
      <c r="S13" s="12"/>
      <c r="T13" s="12"/>
      <c r="U13" s="133">
        <f t="shared" si="6"/>
        <v>517</v>
      </c>
      <c r="V13" s="80">
        <f t="shared" si="7"/>
        <v>66.28205</v>
      </c>
      <c r="W13" s="22" t="s">
        <v>35</v>
      </c>
    </row>
    <row r="14" spans="1:23" ht="31.5" customHeight="1">
      <c r="A14" s="22">
        <v>5</v>
      </c>
      <c r="B14" s="228" t="s">
        <v>63</v>
      </c>
      <c r="C14" s="124">
        <v>2005</v>
      </c>
      <c r="D14" s="104" t="s">
        <v>35</v>
      </c>
      <c r="E14" s="122"/>
      <c r="F14" s="201" t="s">
        <v>75</v>
      </c>
      <c r="G14" s="192" t="s">
        <v>38</v>
      </c>
      <c r="H14" s="108" t="s">
        <v>152</v>
      </c>
      <c r="I14" s="117" t="s">
        <v>45</v>
      </c>
      <c r="J14" s="132">
        <v>171.5</v>
      </c>
      <c r="K14" s="79">
        <f t="shared" si="0"/>
        <v>65.96154</v>
      </c>
      <c r="L14" s="12">
        <f t="shared" si="1"/>
        <v>5</v>
      </c>
      <c r="M14" s="132">
        <v>171</v>
      </c>
      <c r="N14" s="79">
        <f t="shared" si="2"/>
        <v>65.76923</v>
      </c>
      <c r="O14" s="12">
        <f t="shared" si="3"/>
        <v>4</v>
      </c>
      <c r="P14" s="132">
        <v>171.5</v>
      </c>
      <c r="Q14" s="79">
        <f t="shared" si="4"/>
        <v>65.96154</v>
      </c>
      <c r="R14" s="12">
        <f t="shared" si="5"/>
        <v>5</v>
      </c>
      <c r="S14" s="12"/>
      <c r="T14" s="12"/>
      <c r="U14" s="133">
        <f t="shared" si="6"/>
        <v>514</v>
      </c>
      <c r="V14" s="80">
        <f t="shared" si="7"/>
        <v>65.89744</v>
      </c>
      <c r="W14" s="22" t="s">
        <v>35</v>
      </c>
    </row>
    <row r="15" spans="1:23" ht="31.5" customHeight="1">
      <c r="A15" s="22">
        <v>6</v>
      </c>
      <c r="B15" s="144" t="s">
        <v>197</v>
      </c>
      <c r="C15" s="170">
        <v>2005</v>
      </c>
      <c r="D15" s="104" t="s">
        <v>33</v>
      </c>
      <c r="E15" s="266"/>
      <c r="F15" s="98" t="s">
        <v>194</v>
      </c>
      <c r="G15" s="99" t="s">
        <v>195</v>
      </c>
      <c r="H15" s="210" t="s">
        <v>196</v>
      </c>
      <c r="I15" s="117" t="s">
        <v>284</v>
      </c>
      <c r="J15" s="132">
        <v>166</v>
      </c>
      <c r="K15" s="79">
        <f t="shared" si="0"/>
        <v>63.84615</v>
      </c>
      <c r="L15" s="12">
        <f t="shared" si="1"/>
        <v>6</v>
      </c>
      <c r="M15" s="132">
        <v>166.5</v>
      </c>
      <c r="N15" s="79">
        <f t="shared" si="2"/>
        <v>64.03846</v>
      </c>
      <c r="O15" s="12">
        <f t="shared" si="3"/>
        <v>6</v>
      </c>
      <c r="P15" s="132">
        <v>165</v>
      </c>
      <c r="Q15" s="79">
        <f t="shared" si="4"/>
        <v>63.46154</v>
      </c>
      <c r="R15" s="12">
        <f t="shared" si="5"/>
        <v>6</v>
      </c>
      <c r="S15" s="12"/>
      <c r="T15" s="12"/>
      <c r="U15" s="133">
        <f t="shared" si="6"/>
        <v>497.5</v>
      </c>
      <c r="V15" s="80">
        <f t="shared" si="7"/>
        <v>63.78205</v>
      </c>
      <c r="W15" s="22" t="s">
        <v>35</v>
      </c>
    </row>
    <row r="16" spans="1:23" ht="31.5" customHeight="1">
      <c r="A16" s="22">
        <v>7</v>
      </c>
      <c r="B16" s="94" t="s">
        <v>187</v>
      </c>
      <c r="C16" s="124">
        <v>2003</v>
      </c>
      <c r="D16" s="9" t="s">
        <v>35</v>
      </c>
      <c r="E16" s="124"/>
      <c r="F16" s="91" t="s">
        <v>188</v>
      </c>
      <c r="G16" s="23" t="s">
        <v>189</v>
      </c>
      <c r="H16" s="24" t="s">
        <v>190</v>
      </c>
      <c r="I16" s="9" t="s">
        <v>34</v>
      </c>
      <c r="J16" s="132">
        <v>156.5</v>
      </c>
      <c r="K16" s="79">
        <f t="shared" si="0"/>
        <v>60.19231</v>
      </c>
      <c r="L16" s="12">
        <f t="shared" si="1"/>
        <v>7</v>
      </c>
      <c r="M16" s="132">
        <v>154.5</v>
      </c>
      <c r="N16" s="79">
        <f t="shared" si="2"/>
        <v>59.42308</v>
      </c>
      <c r="O16" s="12">
        <f t="shared" si="3"/>
        <v>7</v>
      </c>
      <c r="P16" s="132">
        <v>157.5</v>
      </c>
      <c r="Q16" s="79">
        <f t="shared" si="4"/>
        <v>60.57692</v>
      </c>
      <c r="R16" s="12">
        <f t="shared" si="5"/>
        <v>7</v>
      </c>
      <c r="S16" s="12"/>
      <c r="T16" s="12"/>
      <c r="U16" s="133">
        <f t="shared" si="6"/>
        <v>468.5</v>
      </c>
      <c r="V16" s="80">
        <f t="shared" si="7"/>
        <v>60.0641</v>
      </c>
      <c r="W16" s="22" t="s">
        <v>277</v>
      </c>
    </row>
    <row r="17" ht="24.75" customHeight="1"/>
    <row r="18" spans="2:12" ht="24.75" customHeight="1">
      <c r="B18" s="27" t="s">
        <v>2</v>
      </c>
      <c r="I18" s="42" t="s">
        <v>270</v>
      </c>
      <c r="J18" s="29"/>
      <c r="K18" s="7"/>
      <c r="L18" s="28"/>
    </row>
    <row r="19" spans="2:12" ht="24.75" customHeight="1">
      <c r="B19" s="32" t="s">
        <v>3</v>
      </c>
      <c r="I19" s="39" t="s">
        <v>44</v>
      </c>
      <c r="J19" s="16"/>
      <c r="K19" s="7"/>
      <c r="L19" s="45"/>
    </row>
    <row r="20" ht="33" customHeight="1"/>
    <row r="21" ht="28.5" customHeight="1"/>
    <row r="28" spans="2:12" ht="15">
      <c r="B28" s="27"/>
      <c r="I28" s="28"/>
      <c r="J28" s="29"/>
      <c r="K28" s="7"/>
      <c r="L28" s="30"/>
    </row>
    <row r="29" spans="2:12" ht="27" customHeight="1">
      <c r="B29" s="32"/>
      <c r="I29" s="39"/>
      <c r="J29" s="16"/>
      <c r="K29" s="7"/>
      <c r="L29" s="76"/>
    </row>
    <row r="30" ht="24.75" customHeight="1"/>
  </sheetData>
  <sheetProtection/>
  <mergeCells count="24">
    <mergeCell ref="H8:H9"/>
    <mergeCell ref="I8:I9"/>
    <mergeCell ref="A2:W2"/>
    <mergeCell ref="A1:W1"/>
    <mergeCell ref="S8:S9"/>
    <mergeCell ref="T8:T9"/>
    <mergeCell ref="U8:U9"/>
    <mergeCell ref="A8:A9"/>
    <mergeCell ref="B8:B9"/>
    <mergeCell ref="C8:C9"/>
    <mergeCell ref="D8:D9"/>
    <mergeCell ref="E8:E9"/>
    <mergeCell ref="F8:F9"/>
    <mergeCell ref="G8:G9"/>
    <mergeCell ref="V8:V9"/>
    <mergeCell ref="Q7:W7"/>
    <mergeCell ref="A6:W6"/>
    <mergeCell ref="A5:W5"/>
    <mergeCell ref="A4:W4"/>
    <mergeCell ref="A3:W3"/>
    <mergeCell ref="W8:W9"/>
    <mergeCell ref="J8:L8"/>
    <mergeCell ref="M8:O8"/>
    <mergeCell ref="P8:R8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9">
      <selection activeCell="I19" sqref="I19:K20"/>
    </sheetView>
  </sheetViews>
  <sheetFormatPr defaultColWidth="9.140625" defaultRowHeight="12.75"/>
  <cols>
    <col min="1" max="1" width="4.7109375" style="20" customWidth="1"/>
    <col min="2" max="2" width="20.7109375" style="20" customWidth="1"/>
    <col min="3" max="3" width="6.7109375" style="20" hidden="1" customWidth="1"/>
    <col min="4" max="4" width="6.7109375" style="20" customWidth="1"/>
    <col min="5" max="5" width="8.7109375" style="20" hidden="1" customWidth="1"/>
    <col min="6" max="6" width="34.7109375" style="20" customWidth="1"/>
    <col min="7" max="7" width="8.7109375" style="20" hidden="1" customWidth="1"/>
    <col min="8" max="8" width="17.7109375" style="20" hidden="1" customWidth="1"/>
    <col min="9" max="9" width="20.7109375" style="20" customWidth="1"/>
    <col min="10" max="10" width="6.7109375" style="20" customWidth="1"/>
    <col min="11" max="11" width="8.7109375" style="20" customWidth="1"/>
    <col min="12" max="12" width="4.7109375" style="20" customWidth="1"/>
    <col min="13" max="13" width="6.7109375" style="20" customWidth="1"/>
    <col min="14" max="14" width="8.7109375" style="20" customWidth="1"/>
    <col min="15" max="15" width="4.7109375" style="20" customWidth="1"/>
    <col min="16" max="16" width="6.7109375" style="20" customWidth="1"/>
    <col min="17" max="17" width="8.7109375" style="20" customWidth="1"/>
    <col min="18" max="20" width="4.7109375" style="20" customWidth="1"/>
    <col min="21" max="21" width="6.7109375" style="20" customWidth="1"/>
    <col min="22" max="22" width="8.7109375" style="20" customWidth="1"/>
    <col min="23" max="23" width="6.7109375" style="20" customWidth="1"/>
    <col min="24" max="16384" width="9.140625" style="20" customWidth="1"/>
  </cols>
  <sheetData>
    <row r="1" spans="1:23" ht="24.75" customHeight="1">
      <c r="A1" s="343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</row>
    <row r="2" spans="1:23" ht="24.75" customHeight="1">
      <c r="A2" s="339" t="s">
        <v>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24.75" customHeight="1">
      <c r="A3" s="339" t="s">
        <v>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</row>
    <row r="4" spans="1:23" ht="24.75" customHeight="1">
      <c r="A4" s="340" t="s">
        <v>23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</row>
    <row r="5" spans="1:23" ht="24.75" customHeight="1">
      <c r="A5" s="339" t="s">
        <v>30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</row>
    <row r="6" spans="1:23" ht="24.75" customHeight="1">
      <c r="A6" s="315" t="s">
        <v>272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s="34" customFormat="1" ht="24.75" customHeight="1">
      <c r="A7" s="35" t="s">
        <v>25</v>
      </c>
      <c r="B7" s="36"/>
      <c r="C7" s="37"/>
      <c r="D7" s="37"/>
      <c r="E7" s="37"/>
      <c r="F7" s="38"/>
      <c r="G7" s="64"/>
      <c r="H7" s="38"/>
      <c r="I7" s="65"/>
      <c r="J7" s="66"/>
      <c r="K7" s="31"/>
      <c r="L7" s="66"/>
      <c r="M7" s="66"/>
      <c r="N7" s="31"/>
      <c r="O7" s="66"/>
      <c r="P7" s="31"/>
      <c r="Q7" s="338" t="s">
        <v>111</v>
      </c>
      <c r="R7" s="338"/>
      <c r="S7" s="338"/>
      <c r="T7" s="338"/>
      <c r="U7" s="338"/>
      <c r="V7" s="338"/>
      <c r="W7" s="338"/>
    </row>
    <row r="8" spans="1:23" ht="19.5" customHeight="1">
      <c r="A8" s="306" t="s">
        <v>1</v>
      </c>
      <c r="B8" s="307" t="s">
        <v>17</v>
      </c>
      <c r="C8" s="305" t="s">
        <v>21</v>
      </c>
      <c r="D8" s="341" t="s">
        <v>11</v>
      </c>
      <c r="E8" s="296" t="s">
        <v>12</v>
      </c>
      <c r="F8" s="342" t="s">
        <v>18</v>
      </c>
      <c r="G8" s="296" t="s">
        <v>12</v>
      </c>
      <c r="H8" s="307" t="s">
        <v>8</v>
      </c>
      <c r="I8" s="307" t="s">
        <v>4</v>
      </c>
      <c r="J8" s="307" t="s">
        <v>9</v>
      </c>
      <c r="K8" s="307"/>
      <c r="L8" s="307"/>
      <c r="M8" s="307" t="s">
        <v>5</v>
      </c>
      <c r="N8" s="307"/>
      <c r="O8" s="307"/>
      <c r="P8" s="307" t="s">
        <v>10</v>
      </c>
      <c r="Q8" s="307"/>
      <c r="R8" s="307"/>
      <c r="S8" s="324" t="s">
        <v>28</v>
      </c>
      <c r="T8" s="316" t="s">
        <v>29</v>
      </c>
      <c r="U8" s="306" t="s">
        <v>6</v>
      </c>
      <c r="V8" s="328" t="s">
        <v>22</v>
      </c>
      <c r="W8" s="312" t="s">
        <v>15</v>
      </c>
    </row>
    <row r="9" spans="1:23" ht="39.75" customHeight="1">
      <c r="A9" s="306"/>
      <c r="B9" s="307"/>
      <c r="C9" s="305"/>
      <c r="D9" s="297"/>
      <c r="E9" s="297"/>
      <c r="F9" s="342"/>
      <c r="G9" s="297"/>
      <c r="H9" s="307"/>
      <c r="I9" s="307"/>
      <c r="J9" s="50" t="s">
        <v>16</v>
      </c>
      <c r="K9" s="81" t="s">
        <v>0</v>
      </c>
      <c r="L9" s="50" t="s">
        <v>1</v>
      </c>
      <c r="M9" s="50" t="s">
        <v>16</v>
      </c>
      <c r="N9" s="81" t="s">
        <v>0</v>
      </c>
      <c r="O9" s="50" t="s">
        <v>1</v>
      </c>
      <c r="P9" s="50" t="s">
        <v>16</v>
      </c>
      <c r="Q9" s="81" t="s">
        <v>0</v>
      </c>
      <c r="R9" s="50" t="s">
        <v>1</v>
      </c>
      <c r="S9" s="324"/>
      <c r="T9" s="317"/>
      <c r="U9" s="306"/>
      <c r="V9" s="337"/>
      <c r="W9" s="313"/>
    </row>
    <row r="10" spans="1:23" ht="31.5" customHeight="1">
      <c r="A10" s="22">
        <v>1</v>
      </c>
      <c r="B10" s="92" t="s">
        <v>43</v>
      </c>
      <c r="C10" s="9">
        <v>1969</v>
      </c>
      <c r="D10" s="9" t="s">
        <v>33</v>
      </c>
      <c r="E10" s="23" t="s">
        <v>39</v>
      </c>
      <c r="F10" s="105" t="s">
        <v>40</v>
      </c>
      <c r="G10" s="171" t="s">
        <v>41</v>
      </c>
      <c r="H10" s="106" t="s">
        <v>42</v>
      </c>
      <c r="I10" s="117" t="s">
        <v>32</v>
      </c>
      <c r="J10" s="132">
        <v>181</v>
      </c>
      <c r="K10" s="79">
        <f aca="true" t="shared" si="0" ref="K10:K17">ROUND(J10/2.6,5)</f>
        <v>69.61538</v>
      </c>
      <c r="L10" s="12">
        <f aca="true" t="shared" si="1" ref="L10:L17">RANK(K10,K$10:K$17,0)</f>
        <v>1</v>
      </c>
      <c r="M10" s="132">
        <v>179</v>
      </c>
      <c r="N10" s="79">
        <f aca="true" t="shared" si="2" ref="N10:N17">ROUND(M10/2.6,5)</f>
        <v>68.84615</v>
      </c>
      <c r="O10" s="12">
        <f aca="true" t="shared" si="3" ref="O10:O17">RANK(N10,N$10:N$17,0)</f>
        <v>1</v>
      </c>
      <c r="P10" s="132">
        <v>173</v>
      </c>
      <c r="Q10" s="79">
        <f aca="true" t="shared" si="4" ref="Q10:Q17">ROUND(P10/2.6,5)</f>
        <v>66.53846</v>
      </c>
      <c r="R10" s="12">
        <f aca="true" t="shared" si="5" ref="R10:R17">RANK(Q10,Q$10:Q$17,0)</f>
        <v>1</v>
      </c>
      <c r="S10" s="12"/>
      <c r="T10" s="12"/>
      <c r="U10" s="133">
        <f aca="true" t="shared" si="6" ref="U10:U17">J10+M10+P10</f>
        <v>533</v>
      </c>
      <c r="V10" s="80">
        <f aca="true" t="shared" si="7" ref="V10:V17">ROUND(U10/2.6/3,5)</f>
        <v>68.33333</v>
      </c>
      <c r="W10" s="22"/>
    </row>
    <row r="11" spans="1:23" ht="31.5" customHeight="1">
      <c r="A11" s="22">
        <v>2</v>
      </c>
      <c r="B11" s="206" t="s">
        <v>186</v>
      </c>
      <c r="C11" s="233">
        <v>1982</v>
      </c>
      <c r="D11" s="270" t="s">
        <v>33</v>
      </c>
      <c r="E11" s="107"/>
      <c r="F11" s="209" t="s">
        <v>117</v>
      </c>
      <c r="G11" s="109" t="s">
        <v>118</v>
      </c>
      <c r="H11" s="273" t="s">
        <v>119</v>
      </c>
      <c r="I11" s="280" t="s">
        <v>49</v>
      </c>
      <c r="J11" s="132">
        <v>180</v>
      </c>
      <c r="K11" s="79">
        <f t="shared" si="0"/>
        <v>69.23077</v>
      </c>
      <c r="L11" s="12">
        <f t="shared" si="1"/>
        <v>2</v>
      </c>
      <c r="M11" s="132">
        <v>174.5</v>
      </c>
      <c r="N11" s="79">
        <f t="shared" si="2"/>
        <v>67.11538</v>
      </c>
      <c r="O11" s="12">
        <f t="shared" si="3"/>
        <v>2</v>
      </c>
      <c r="P11" s="132">
        <v>170.5</v>
      </c>
      <c r="Q11" s="79">
        <f t="shared" si="4"/>
        <v>65.57692</v>
      </c>
      <c r="R11" s="12">
        <f t="shared" si="5"/>
        <v>3</v>
      </c>
      <c r="S11" s="12"/>
      <c r="T11" s="12"/>
      <c r="U11" s="133">
        <f t="shared" si="6"/>
        <v>525</v>
      </c>
      <c r="V11" s="80">
        <f t="shared" si="7"/>
        <v>67.30769</v>
      </c>
      <c r="W11" s="22"/>
    </row>
    <row r="12" spans="1:23" ht="31.5" customHeight="1">
      <c r="A12" s="22">
        <v>3</v>
      </c>
      <c r="B12" s="212" t="s">
        <v>200</v>
      </c>
      <c r="C12" s="236" t="s">
        <v>201</v>
      </c>
      <c r="D12" s="236" t="s">
        <v>33</v>
      </c>
      <c r="E12" s="271"/>
      <c r="F12" s="251" t="s">
        <v>175</v>
      </c>
      <c r="G12" s="252" t="s">
        <v>176</v>
      </c>
      <c r="H12" s="255" t="s">
        <v>177</v>
      </c>
      <c r="I12" s="89" t="s">
        <v>34</v>
      </c>
      <c r="J12" s="176">
        <v>168</v>
      </c>
      <c r="K12" s="177">
        <f t="shared" si="0"/>
        <v>64.61538</v>
      </c>
      <c r="L12" s="12">
        <f t="shared" si="1"/>
        <v>4</v>
      </c>
      <c r="M12" s="176">
        <v>168.5</v>
      </c>
      <c r="N12" s="177">
        <f t="shared" si="2"/>
        <v>64.80769</v>
      </c>
      <c r="O12" s="12">
        <f t="shared" si="3"/>
        <v>3</v>
      </c>
      <c r="P12" s="176">
        <v>173</v>
      </c>
      <c r="Q12" s="177">
        <f t="shared" si="4"/>
        <v>66.53846</v>
      </c>
      <c r="R12" s="12">
        <f t="shared" si="5"/>
        <v>1</v>
      </c>
      <c r="S12" s="178"/>
      <c r="T12" s="178"/>
      <c r="U12" s="179">
        <f t="shared" si="6"/>
        <v>509.5</v>
      </c>
      <c r="V12" s="180">
        <f t="shared" si="7"/>
        <v>65.32051</v>
      </c>
      <c r="W12" s="22"/>
    </row>
    <row r="13" spans="1:23" ht="31.5" customHeight="1">
      <c r="A13" s="22">
        <v>4</v>
      </c>
      <c r="B13" s="123" t="s">
        <v>105</v>
      </c>
      <c r="C13" s="124">
        <v>1981</v>
      </c>
      <c r="D13" s="90" t="s">
        <v>33</v>
      </c>
      <c r="E13" s="125"/>
      <c r="F13" s="204" t="s">
        <v>106</v>
      </c>
      <c r="G13" s="205">
        <v>8498</v>
      </c>
      <c r="H13" s="183" t="s">
        <v>107</v>
      </c>
      <c r="I13" s="9" t="s">
        <v>46</v>
      </c>
      <c r="J13" s="132">
        <v>170</v>
      </c>
      <c r="K13" s="79">
        <f t="shared" si="0"/>
        <v>65.38462</v>
      </c>
      <c r="L13" s="12">
        <f t="shared" si="1"/>
        <v>3</v>
      </c>
      <c r="M13" s="132">
        <v>166.5</v>
      </c>
      <c r="N13" s="79">
        <f t="shared" si="2"/>
        <v>64.03846</v>
      </c>
      <c r="O13" s="12">
        <f t="shared" si="3"/>
        <v>4</v>
      </c>
      <c r="P13" s="132">
        <v>162.5</v>
      </c>
      <c r="Q13" s="79">
        <f t="shared" si="4"/>
        <v>62.5</v>
      </c>
      <c r="R13" s="12">
        <f t="shared" si="5"/>
        <v>5</v>
      </c>
      <c r="S13" s="12"/>
      <c r="T13" s="12">
        <v>1</v>
      </c>
      <c r="U13" s="133">
        <f t="shared" si="6"/>
        <v>499</v>
      </c>
      <c r="V13" s="80">
        <f t="shared" si="7"/>
        <v>63.97436</v>
      </c>
      <c r="W13" s="22"/>
    </row>
    <row r="14" spans="1:23" ht="31.5" customHeight="1">
      <c r="A14" s="22">
        <v>5</v>
      </c>
      <c r="B14" s="267" t="s">
        <v>280</v>
      </c>
      <c r="C14" s="268">
        <v>1999</v>
      </c>
      <c r="D14" s="196" t="s">
        <v>136</v>
      </c>
      <c r="E14" s="269"/>
      <c r="F14" s="121" t="s">
        <v>243</v>
      </c>
      <c r="G14" s="99" t="s">
        <v>244</v>
      </c>
      <c r="H14" s="128" t="s">
        <v>245</v>
      </c>
      <c r="I14" s="117" t="s">
        <v>34</v>
      </c>
      <c r="J14" s="132">
        <v>163</v>
      </c>
      <c r="K14" s="79">
        <f t="shared" si="0"/>
        <v>62.69231</v>
      </c>
      <c r="L14" s="12">
        <f t="shared" si="1"/>
        <v>5</v>
      </c>
      <c r="M14" s="132">
        <v>160</v>
      </c>
      <c r="N14" s="79">
        <f t="shared" si="2"/>
        <v>61.53846</v>
      </c>
      <c r="O14" s="12">
        <f t="shared" si="3"/>
        <v>5</v>
      </c>
      <c r="P14" s="132">
        <v>167.5</v>
      </c>
      <c r="Q14" s="79">
        <f t="shared" si="4"/>
        <v>64.42308</v>
      </c>
      <c r="R14" s="12">
        <f t="shared" si="5"/>
        <v>4</v>
      </c>
      <c r="S14" s="12"/>
      <c r="T14" s="12"/>
      <c r="U14" s="133">
        <f t="shared" si="6"/>
        <v>490.5</v>
      </c>
      <c r="V14" s="80">
        <f t="shared" si="7"/>
        <v>62.88462</v>
      </c>
      <c r="W14" s="22" t="s">
        <v>269</v>
      </c>
    </row>
    <row r="15" spans="1:23" ht="31.5" customHeight="1">
      <c r="A15" s="22">
        <v>6</v>
      </c>
      <c r="B15" s="91" t="s">
        <v>198</v>
      </c>
      <c r="C15" s="9">
        <v>2002</v>
      </c>
      <c r="D15" s="9" t="s">
        <v>33</v>
      </c>
      <c r="E15" s="124"/>
      <c r="F15" s="91" t="s">
        <v>40</v>
      </c>
      <c r="G15" s="8" t="s">
        <v>41</v>
      </c>
      <c r="H15" s="24" t="s">
        <v>42</v>
      </c>
      <c r="I15" s="117" t="s">
        <v>32</v>
      </c>
      <c r="J15" s="132">
        <v>158.5</v>
      </c>
      <c r="K15" s="79">
        <f t="shared" si="0"/>
        <v>60.96154</v>
      </c>
      <c r="L15" s="12">
        <f t="shared" si="1"/>
        <v>6</v>
      </c>
      <c r="M15" s="132">
        <v>159.5</v>
      </c>
      <c r="N15" s="79">
        <f t="shared" si="2"/>
        <v>61.34615</v>
      </c>
      <c r="O15" s="12">
        <f t="shared" si="3"/>
        <v>6</v>
      </c>
      <c r="P15" s="132">
        <v>161.5</v>
      </c>
      <c r="Q15" s="79">
        <f t="shared" si="4"/>
        <v>62.11538</v>
      </c>
      <c r="R15" s="12">
        <f t="shared" si="5"/>
        <v>6</v>
      </c>
      <c r="S15" s="12"/>
      <c r="T15" s="12"/>
      <c r="U15" s="133">
        <f t="shared" si="6"/>
        <v>479.5</v>
      </c>
      <c r="V15" s="80">
        <f t="shared" si="7"/>
        <v>61.47436</v>
      </c>
      <c r="W15" s="22" t="s">
        <v>269</v>
      </c>
    </row>
    <row r="16" spans="1:23" ht="31.5" customHeight="1">
      <c r="A16" s="22">
        <v>7</v>
      </c>
      <c r="B16" s="285" t="s">
        <v>90</v>
      </c>
      <c r="C16" s="287" t="s">
        <v>79</v>
      </c>
      <c r="D16" s="288" t="s">
        <v>33</v>
      </c>
      <c r="E16" s="289" t="s">
        <v>91</v>
      </c>
      <c r="F16" s="290" t="s">
        <v>249</v>
      </c>
      <c r="G16" s="291" t="s">
        <v>38</v>
      </c>
      <c r="H16" s="292" t="s">
        <v>92</v>
      </c>
      <c r="I16" s="293" t="s">
        <v>83</v>
      </c>
      <c r="J16" s="132">
        <v>157</v>
      </c>
      <c r="K16" s="79">
        <f t="shared" si="0"/>
        <v>60.38462</v>
      </c>
      <c r="L16" s="12">
        <f t="shared" si="1"/>
        <v>7</v>
      </c>
      <c r="M16" s="132">
        <v>156</v>
      </c>
      <c r="N16" s="79">
        <f t="shared" si="2"/>
        <v>60</v>
      </c>
      <c r="O16" s="12">
        <f t="shared" si="3"/>
        <v>7</v>
      </c>
      <c r="P16" s="132">
        <v>149.5</v>
      </c>
      <c r="Q16" s="79">
        <f t="shared" si="4"/>
        <v>57.5</v>
      </c>
      <c r="R16" s="12">
        <f t="shared" si="5"/>
        <v>8</v>
      </c>
      <c r="S16" s="12">
        <v>1</v>
      </c>
      <c r="T16" s="12"/>
      <c r="U16" s="133">
        <f t="shared" si="6"/>
        <v>462.5</v>
      </c>
      <c r="V16" s="80">
        <f t="shared" si="7"/>
        <v>59.29487</v>
      </c>
      <c r="W16" s="22"/>
    </row>
    <row r="17" spans="1:23" ht="31.5" customHeight="1">
      <c r="A17" s="22">
        <v>8</v>
      </c>
      <c r="B17" s="123" t="s">
        <v>178</v>
      </c>
      <c r="C17" s="124">
        <v>1991</v>
      </c>
      <c r="D17" s="90" t="s">
        <v>33</v>
      </c>
      <c r="E17" s="125"/>
      <c r="F17" s="251" t="s">
        <v>175</v>
      </c>
      <c r="G17" s="252" t="s">
        <v>176</v>
      </c>
      <c r="H17" s="255" t="s">
        <v>177</v>
      </c>
      <c r="I17" s="89" t="s">
        <v>34</v>
      </c>
      <c r="J17" s="132">
        <v>140</v>
      </c>
      <c r="K17" s="79">
        <f t="shared" si="0"/>
        <v>53.84615</v>
      </c>
      <c r="L17" s="12">
        <f t="shared" si="1"/>
        <v>8</v>
      </c>
      <c r="M17" s="132">
        <v>148.5</v>
      </c>
      <c r="N17" s="79">
        <f t="shared" si="2"/>
        <v>57.11538</v>
      </c>
      <c r="O17" s="12">
        <f t="shared" si="3"/>
        <v>8</v>
      </c>
      <c r="P17" s="132">
        <v>152</v>
      </c>
      <c r="Q17" s="79">
        <f t="shared" si="4"/>
        <v>58.46154</v>
      </c>
      <c r="R17" s="12">
        <f t="shared" si="5"/>
        <v>7</v>
      </c>
      <c r="S17" s="12"/>
      <c r="T17" s="12"/>
      <c r="U17" s="133">
        <f t="shared" si="6"/>
        <v>440.5</v>
      </c>
      <c r="V17" s="80">
        <f t="shared" si="7"/>
        <v>56.47436</v>
      </c>
      <c r="W17" s="22"/>
    </row>
    <row r="18" ht="24.75" customHeight="1"/>
    <row r="19" spans="2:12" ht="24.75" customHeight="1">
      <c r="B19" s="27" t="s">
        <v>2</v>
      </c>
      <c r="I19" s="42" t="s">
        <v>270</v>
      </c>
      <c r="J19" s="29"/>
      <c r="K19" s="7"/>
      <c r="L19" s="28"/>
    </row>
    <row r="20" spans="2:12" ht="24.75" customHeight="1">
      <c r="B20" s="32" t="s">
        <v>3</v>
      </c>
      <c r="I20" s="39" t="s">
        <v>44</v>
      </c>
      <c r="J20" s="16"/>
      <c r="K20" s="7"/>
      <c r="L20" s="45"/>
    </row>
    <row r="21" ht="33" customHeight="1"/>
    <row r="22" ht="28.5" customHeight="1"/>
    <row r="29" spans="2:12" ht="15">
      <c r="B29" s="27"/>
      <c r="I29" s="28"/>
      <c r="J29" s="29"/>
      <c r="K29" s="7"/>
      <c r="L29" s="30"/>
    </row>
    <row r="30" spans="2:12" ht="27" customHeight="1">
      <c r="B30" s="32"/>
      <c r="I30" s="39"/>
      <c r="J30" s="16"/>
      <c r="K30" s="7"/>
      <c r="L30" s="76"/>
    </row>
    <row r="31" ht="24.7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7">
      <selection activeCell="A6" sqref="A6:V6"/>
    </sheetView>
  </sheetViews>
  <sheetFormatPr defaultColWidth="9.140625" defaultRowHeight="12.75"/>
  <cols>
    <col min="1" max="1" width="4.7109375" style="20" customWidth="1"/>
    <col min="2" max="2" width="20.7109375" style="20" customWidth="1"/>
    <col min="3" max="3" width="6.7109375" style="20" hidden="1" customWidth="1"/>
    <col min="4" max="4" width="6.7109375" style="20" customWidth="1"/>
    <col min="5" max="5" width="8.7109375" style="20" hidden="1" customWidth="1"/>
    <col min="6" max="6" width="34.7109375" style="20" customWidth="1"/>
    <col min="7" max="7" width="8.7109375" style="20" hidden="1" customWidth="1"/>
    <col min="8" max="8" width="17.7109375" style="20" hidden="1" customWidth="1"/>
    <col min="9" max="9" width="20.7109375" style="20" customWidth="1"/>
    <col min="10" max="10" width="6.7109375" style="20" customWidth="1"/>
    <col min="11" max="11" width="8.7109375" style="20" customWidth="1"/>
    <col min="12" max="12" width="4.7109375" style="20" customWidth="1"/>
    <col min="13" max="13" width="6.7109375" style="20" customWidth="1"/>
    <col min="14" max="14" width="8.7109375" style="20" customWidth="1"/>
    <col min="15" max="15" width="4.7109375" style="20" customWidth="1"/>
    <col min="16" max="16" width="6.7109375" style="20" customWidth="1"/>
    <col min="17" max="17" width="8.7109375" style="20" customWidth="1"/>
    <col min="18" max="20" width="4.7109375" style="20" customWidth="1"/>
    <col min="21" max="21" width="6.7109375" style="20" customWidth="1"/>
    <col min="22" max="22" width="8.7109375" style="20" customWidth="1"/>
    <col min="23" max="16384" width="9.140625" style="20" customWidth="1"/>
  </cols>
  <sheetData>
    <row r="1" spans="1:22" ht="24.75" customHeight="1">
      <c r="A1" s="343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ht="24.75" customHeight="1">
      <c r="A2" s="339" t="s">
        <v>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22" ht="24.75" customHeight="1">
      <c r="A3" s="339" t="s">
        <v>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2" ht="24.75" customHeight="1">
      <c r="A4" s="340" t="s">
        <v>23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24.75" customHeight="1">
      <c r="A5" s="339" t="s">
        <v>273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2" ht="24.75" customHeight="1">
      <c r="A6" s="315" t="s">
        <v>272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</row>
    <row r="7" spans="1:22" s="34" customFormat="1" ht="24.75" customHeight="1">
      <c r="A7" s="35" t="s">
        <v>25</v>
      </c>
      <c r="B7" s="36"/>
      <c r="C7" s="37"/>
      <c r="D7" s="37"/>
      <c r="E7" s="37"/>
      <c r="F7" s="38"/>
      <c r="G7" s="64"/>
      <c r="H7" s="38"/>
      <c r="I7" s="65"/>
      <c r="J7" s="66"/>
      <c r="K7" s="31"/>
      <c r="L7" s="66"/>
      <c r="M7" s="66"/>
      <c r="N7" s="31"/>
      <c r="O7" s="66"/>
      <c r="P7" s="31"/>
      <c r="Q7" s="350" t="s">
        <v>111</v>
      </c>
      <c r="R7" s="350"/>
      <c r="S7" s="350"/>
      <c r="T7" s="350"/>
      <c r="U7" s="350"/>
      <c r="V7" s="350"/>
    </row>
    <row r="8" spans="1:22" ht="19.5" customHeight="1">
      <c r="A8" s="306" t="s">
        <v>1</v>
      </c>
      <c r="B8" s="307" t="s">
        <v>17</v>
      </c>
      <c r="C8" s="305" t="s">
        <v>21</v>
      </c>
      <c r="D8" s="341" t="s">
        <v>11</v>
      </c>
      <c r="E8" s="296" t="s">
        <v>12</v>
      </c>
      <c r="F8" s="342" t="s">
        <v>18</v>
      </c>
      <c r="G8" s="296" t="s">
        <v>12</v>
      </c>
      <c r="H8" s="307" t="s">
        <v>8</v>
      </c>
      <c r="I8" s="307" t="s">
        <v>4</v>
      </c>
      <c r="J8" s="307" t="s">
        <v>9</v>
      </c>
      <c r="K8" s="307"/>
      <c r="L8" s="307"/>
      <c r="M8" s="307" t="s">
        <v>5</v>
      </c>
      <c r="N8" s="307"/>
      <c r="O8" s="307"/>
      <c r="P8" s="307" t="s">
        <v>10</v>
      </c>
      <c r="Q8" s="307"/>
      <c r="R8" s="307"/>
      <c r="S8" s="324" t="s">
        <v>28</v>
      </c>
      <c r="T8" s="316" t="s">
        <v>29</v>
      </c>
      <c r="U8" s="306" t="s">
        <v>6</v>
      </c>
      <c r="V8" s="328" t="s">
        <v>22</v>
      </c>
    </row>
    <row r="9" spans="1:22" ht="39.75" customHeight="1">
      <c r="A9" s="306"/>
      <c r="B9" s="307"/>
      <c r="C9" s="305"/>
      <c r="D9" s="297"/>
      <c r="E9" s="297"/>
      <c r="F9" s="342"/>
      <c r="G9" s="297"/>
      <c r="H9" s="307"/>
      <c r="I9" s="307"/>
      <c r="J9" s="50" t="s">
        <v>16</v>
      </c>
      <c r="K9" s="81" t="s">
        <v>0</v>
      </c>
      <c r="L9" s="50" t="s">
        <v>1</v>
      </c>
      <c r="M9" s="50" t="s">
        <v>16</v>
      </c>
      <c r="N9" s="81" t="s">
        <v>0</v>
      </c>
      <c r="O9" s="50" t="s">
        <v>1</v>
      </c>
      <c r="P9" s="50" t="s">
        <v>16</v>
      </c>
      <c r="Q9" s="81" t="s">
        <v>0</v>
      </c>
      <c r="R9" s="50" t="s">
        <v>1</v>
      </c>
      <c r="S9" s="324"/>
      <c r="T9" s="317"/>
      <c r="U9" s="306"/>
      <c r="V9" s="337"/>
    </row>
    <row r="10" spans="1:22" ht="24.75" customHeight="1">
      <c r="A10" s="347" t="s">
        <v>26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9"/>
    </row>
    <row r="11" spans="1:22" ht="31.5" customHeight="1">
      <c r="A11" s="22">
        <v>1</v>
      </c>
      <c r="B11" s="234" t="s">
        <v>101</v>
      </c>
      <c r="C11" s="151">
        <v>1988</v>
      </c>
      <c r="D11" s="151" t="s">
        <v>31</v>
      </c>
      <c r="E11" s="120" t="s">
        <v>102</v>
      </c>
      <c r="F11" s="91" t="s">
        <v>271</v>
      </c>
      <c r="G11" s="152" t="s">
        <v>38</v>
      </c>
      <c r="H11" s="19" t="s">
        <v>120</v>
      </c>
      <c r="I11" s="89" t="s">
        <v>112</v>
      </c>
      <c r="J11" s="132">
        <v>171</v>
      </c>
      <c r="K11" s="79">
        <f aca="true" t="shared" si="0" ref="K11:K16">ROUND(J11/2.6,5)</f>
        <v>65.76923</v>
      </c>
      <c r="L11" s="12">
        <v>1</v>
      </c>
      <c r="M11" s="132">
        <v>173.5</v>
      </c>
      <c r="N11" s="79">
        <f aca="true" t="shared" si="1" ref="N11:N16">ROUND(M11/2.6,5)</f>
        <v>66.73077</v>
      </c>
      <c r="O11" s="12">
        <v>1</v>
      </c>
      <c r="P11" s="132">
        <v>175</v>
      </c>
      <c r="Q11" s="79">
        <f aca="true" t="shared" si="2" ref="Q11:Q16">ROUND(P11/2.6,5)</f>
        <v>67.30769</v>
      </c>
      <c r="R11" s="12">
        <v>1</v>
      </c>
      <c r="S11" s="12"/>
      <c r="T11" s="12"/>
      <c r="U11" s="133">
        <f aca="true" t="shared" si="3" ref="U11:U16">J11+M11+P11</f>
        <v>519.5</v>
      </c>
      <c r="V11" s="80">
        <f>ROUND(U11/2.6/3,5)</f>
        <v>66.60256</v>
      </c>
    </row>
    <row r="12" spans="1:22" ht="31.5" customHeight="1">
      <c r="A12" s="22">
        <v>2</v>
      </c>
      <c r="B12" s="207" t="s">
        <v>183</v>
      </c>
      <c r="C12" s="208">
        <v>1986</v>
      </c>
      <c r="D12" s="208">
        <v>1</v>
      </c>
      <c r="E12" s="265" t="s">
        <v>184</v>
      </c>
      <c r="F12" s="14" t="s">
        <v>266</v>
      </c>
      <c r="G12" s="279" t="s">
        <v>185</v>
      </c>
      <c r="H12" s="24" t="s">
        <v>265</v>
      </c>
      <c r="I12" s="188" t="s">
        <v>49</v>
      </c>
      <c r="J12" s="132">
        <v>160.5</v>
      </c>
      <c r="K12" s="79">
        <f t="shared" si="0"/>
        <v>61.73077</v>
      </c>
      <c r="L12" s="12">
        <v>2</v>
      </c>
      <c r="M12" s="132">
        <v>154</v>
      </c>
      <c r="N12" s="79">
        <f t="shared" si="1"/>
        <v>59.23077</v>
      </c>
      <c r="O12" s="12">
        <v>2</v>
      </c>
      <c r="P12" s="132">
        <v>162</v>
      </c>
      <c r="Q12" s="79">
        <f t="shared" si="2"/>
        <v>62.30769</v>
      </c>
      <c r="R12" s="12">
        <v>2</v>
      </c>
      <c r="S12" s="12"/>
      <c r="T12" s="12"/>
      <c r="U12" s="133">
        <f t="shared" si="3"/>
        <v>476.5</v>
      </c>
      <c r="V12" s="80">
        <f>ROUND(U12/2.6/3,5)</f>
        <v>61.08974</v>
      </c>
    </row>
    <row r="13" spans="1:22" ht="24.75" customHeight="1">
      <c r="A13" s="344" t="s">
        <v>276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6"/>
    </row>
    <row r="14" spans="1:22" ht="31.5" customHeight="1">
      <c r="A14" s="22">
        <v>1</v>
      </c>
      <c r="B14" s="198" t="s">
        <v>239</v>
      </c>
      <c r="C14" s="208">
        <v>1988</v>
      </c>
      <c r="D14" s="199" t="s">
        <v>31</v>
      </c>
      <c r="E14" s="232" t="s">
        <v>240</v>
      </c>
      <c r="F14" s="127" t="s">
        <v>267</v>
      </c>
      <c r="G14" s="11" t="s">
        <v>241</v>
      </c>
      <c r="H14" s="56" t="s">
        <v>242</v>
      </c>
      <c r="I14" s="89" t="s">
        <v>268</v>
      </c>
      <c r="J14" s="132">
        <v>181.5</v>
      </c>
      <c r="K14" s="79">
        <f t="shared" si="0"/>
        <v>69.80769</v>
      </c>
      <c r="L14" s="12">
        <v>1</v>
      </c>
      <c r="M14" s="132">
        <v>179.5</v>
      </c>
      <c r="N14" s="79">
        <f t="shared" si="1"/>
        <v>69.03846</v>
      </c>
      <c r="O14" s="12">
        <v>2</v>
      </c>
      <c r="P14" s="132">
        <v>178</v>
      </c>
      <c r="Q14" s="79">
        <f t="shared" si="2"/>
        <v>68.46154</v>
      </c>
      <c r="R14" s="12">
        <v>1</v>
      </c>
      <c r="S14" s="12"/>
      <c r="T14" s="12"/>
      <c r="U14" s="133">
        <f t="shared" si="3"/>
        <v>539</v>
      </c>
      <c r="V14" s="80">
        <f>ROUND(U14/2.6/3,5)</f>
        <v>69.10256</v>
      </c>
    </row>
    <row r="15" spans="1:22" ht="31.5" customHeight="1">
      <c r="A15" s="22">
        <v>2</v>
      </c>
      <c r="B15" s="234" t="s">
        <v>101</v>
      </c>
      <c r="C15" s="151">
        <v>1988</v>
      </c>
      <c r="D15" s="151" t="s">
        <v>31</v>
      </c>
      <c r="E15" s="120" t="s">
        <v>102</v>
      </c>
      <c r="F15" s="13" t="s">
        <v>199</v>
      </c>
      <c r="G15" s="120" t="s">
        <v>38</v>
      </c>
      <c r="H15" s="145" t="s">
        <v>103</v>
      </c>
      <c r="I15" s="197" t="s">
        <v>104</v>
      </c>
      <c r="J15" s="132">
        <v>174.5</v>
      </c>
      <c r="K15" s="79">
        <f t="shared" si="0"/>
        <v>67.11538</v>
      </c>
      <c r="L15" s="12">
        <v>3</v>
      </c>
      <c r="M15" s="132">
        <v>181.5</v>
      </c>
      <c r="N15" s="79">
        <f t="shared" si="1"/>
        <v>69.80769</v>
      </c>
      <c r="O15" s="12">
        <v>1</v>
      </c>
      <c r="P15" s="132">
        <v>177</v>
      </c>
      <c r="Q15" s="79">
        <f t="shared" si="2"/>
        <v>68.07692</v>
      </c>
      <c r="R15" s="12">
        <v>2</v>
      </c>
      <c r="S15" s="12"/>
      <c r="T15" s="12"/>
      <c r="U15" s="133">
        <f t="shared" si="3"/>
        <v>533</v>
      </c>
      <c r="V15" s="80">
        <f>ROUND(U15/2.6/3,5)</f>
        <v>68.33333</v>
      </c>
    </row>
    <row r="16" spans="1:22" ht="31.5" customHeight="1">
      <c r="A16" s="22">
        <v>3</v>
      </c>
      <c r="B16" s="92" t="s">
        <v>179</v>
      </c>
      <c r="C16" s="124">
        <v>1991</v>
      </c>
      <c r="D16" s="9" t="s">
        <v>33</v>
      </c>
      <c r="E16" s="124"/>
      <c r="F16" s="91" t="s">
        <v>180</v>
      </c>
      <c r="G16" s="120" t="s">
        <v>181</v>
      </c>
      <c r="H16" s="126" t="s">
        <v>182</v>
      </c>
      <c r="I16" s="89" t="s">
        <v>112</v>
      </c>
      <c r="J16" s="132">
        <v>178.5</v>
      </c>
      <c r="K16" s="79">
        <f t="shared" si="0"/>
        <v>68.65385</v>
      </c>
      <c r="L16" s="12">
        <v>2</v>
      </c>
      <c r="M16" s="132">
        <v>171.5</v>
      </c>
      <c r="N16" s="79">
        <f t="shared" si="1"/>
        <v>65.96154</v>
      </c>
      <c r="O16" s="12">
        <v>3</v>
      </c>
      <c r="P16" s="132">
        <v>173.5</v>
      </c>
      <c r="Q16" s="79">
        <f t="shared" si="2"/>
        <v>66.73077</v>
      </c>
      <c r="R16" s="12">
        <v>3</v>
      </c>
      <c r="S16" s="12"/>
      <c r="T16" s="12"/>
      <c r="U16" s="133">
        <f t="shared" si="3"/>
        <v>523.5</v>
      </c>
      <c r="V16" s="80">
        <f>ROUND(U16/2.6/3,5)</f>
        <v>67.11538</v>
      </c>
    </row>
    <row r="17" ht="24.75" customHeight="1"/>
    <row r="18" spans="2:12" ht="24.75" customHeight="1">
      <c r="B18" s="27" t="s">
        <v>2</v>
      </c>
      <c r="I18" s="42" t="s">
        <v>270</v>
      </c>
      <c r="J18" s="29"/>
      <c r="K18" s="7"/>
      <c r="L18" s="28"/>
    </row>
    <row r="19" spans="2:12" ht="24.75" customHeight="1">
      <c r="B19" s="32" t="s">
        <v>3</v>
      </c>
      <c r="I19" s="39" t="s">
        <v>44</v>
      </c>
      <c r="J19" s="16"/>
      <c r="K19" s="7"/>
      <c r="L19" s="45"/>
    </row>
    <row r="20" ht="33" customHeight="1"/>
    <row r="21" ht="28.5" customHeight="1"/>
    <row r="28" spans="2:12" ht="15">
      <c r="B28" s="27"/>
      <c r="I28" s="28"/>
      <c r="J28" s="29"/>
      <c r="K28" s="7"/>
      <c r="L28" s="30"/>
    </row>
    <row r="29" spans="2:12" ht="27" customHeight="1">
      <c r="B29" s="32"/>
      <c r="I29" s="39"/>
      <c r="J29" s="16"/>
      <c r="K29" s="7"/>
      <c r="L29" s="76"/>
    </row>
    <row r="30" ht="24.75" customHeight="1"/>
  </sheetData>
  <sheetProtection/>
  <mergeCells count="25">
    <mergeCell ref="A1:V1"/>
    <mergeCell ref="A2:V2"/>
    <mergeCell ref="A3:V3"/>
    <mergeCell ref="A4:V4"/>
    <mergeCell ref="A5:V5"/>
    <mergeCell ref="A6:V6"/>
    <mergeCell ref="Q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A13:V13"/>
    <mergeCell ref="A10:V10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M10" sqref="M10"/>
    </sheetView>
  </sheetViews>
  <sheetFormatPr defaultColWidth="9.140625" defaultRowHeight="12.75"/>
  <cols>
    <col min="1" max="1" width="4.7109375" style="20" customWidth="1"/>
    <col min="2" max="2" width="22.00390625" style="168" customWidth="1"/>
    <col min="3" max="3" width="6.7109375" style="168" hidden="1" customWidth="1"/>
    <col min="4" max="4" width="6.7109375" style="168" customWidth="1"/>
    <col min="5" max="5" width="8.7109375" style="168" hidden="1" customWidth="1"/>
    <col min="6" max="6" width="34.7109375" style="168" customWidth="1"/>
    <col min="7" max="7" width="8.7109375" style="168" hidden="1" customWidth="1"/>
    <col min="8" max="8" width="17.7109375" style="168" hidden="1" customWidth="1"/>
    <col min="9" max="9" width="20.7109375" style="168" customWidth="1"/>
    <col min="10" max="10" width="6.7109375" style="20" customWidth="1"/>
    <col min="11" max="11" width="8.7109375" style="20" customWidth="1"/>
    <col min="12" max="12" width="4.7109375" style="20" customWidth="1"/>
    <col min="13" max="13" width="6.7109375" style="20" customWidth="1"/>
    <col min="14" max="14" width="8.7109375" style="20" customWidth="1"/>
    <col min="15" max="15" width="4.7109375" style="20" customWidth="1"/>
    <col min="16" max="16" width="6.7109375" style="20" customWidth="1"/>
    <col min="17" max="17" width="8.7109375" style="20" customWidth="1"/>
    <col min="18" max="20" width="4.7109375" style="20" customWidth="1"/>
    <col min="21" max="21" width="6.7109375" style="20" customWidth="1"/>
    <col min="22" max="22" width="8.7109375" style="20" customWidth="1"/>
    <col min="23" max="16384" width="9.140625" style="20" customWidth="1"/>
  </cols>
  <sheetData>
    <row r="1" spans="1:22" ht="24.75" customHeight="1">
      <c r="A1" s="343" t="s">
        <v>108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</row>
    <row r="2" spans="1:22" ht="24.75" customHeight="1">
      <c r="A2" s="339" t="s">
        <v>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1:22" ht="24.75" customHeight="1">
      <c r="A3" s="339" t="s">
        <v>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2" ht="24.75" customHeight="1">
      <c r="A4" s="340" t="s">
        <v>56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</row>
    <row r="5" spans="1:22" ht="24.75" customHeight="1">
      <c r="A5" s="339" t="s">
        <v>283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</row>
    <row r="6" spans="1:22" ht="24.75" customHeight="1">
      <c r="A6" s="315" t="s">
        <v>272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</row>
    <row r="7" spans="1:22" s="34" customFormat="1" ht="24.75" customHeight="1">
      <c r="A7" s="35" t="s">
        <v>25</v>
      </c>
      <c r="B7" s="156"/>
      <c r="C7" s="157"/>
      <c r="D7" s="157"/>
      <c r="E7" s="157"/>
      <c r="F7" s="158"/>
      <c r="G7" s="159"/>
      <c r="H7" s="158"/>
      <c r="I7" s="160"/>
      <c r="J7" s="66"/>
      <c r="K7" s="31"/>
      <c r="L7" s="66"/>
      <c r="M7" s="66"/>
      <c r="N7" s="31"/>
      <c r="O7" s="66"/>
      <c r="P7" s="31"/>
      <c r="Q7" s="350" t="s">
        <v>111</v>
      </c>
      <c r="R7" s="350"/>
      <c r="S7" s="350"/>
      <c r="T7" s="350"/>
      <c r="U7" s="350"/>
      <c r="V7" s="350"/>
    </row>
    <row r="8" spans="1:22" ht="19.5" customHeight="1">
      <c r="A8" s="306" t="s">
        <v>1</v>
      </c>
      <c r="B8" s="342" t="s">
        <v>17</v>
      </c>
      <c r="C8" s="305" t="s">
        <v>21</v>
      </c>
      <c r="D8" s="360" t="s">
        <v>11</v>
      </c>
      <c r="E8" s="358" t="s">
        <v>12</v>
      </c>
      <c r="F8" s="342" t="s">
        <v>18</v>
      </c>
      <c r="G8" s="358" t="s">
        <v>12</v>
      </c>
      <c r="H8" s="342" t="s">
        <v>8</v>
      </c>
      <c r="I8" s="342" t="s">
        <v>4</v>
      </c>
      <c r="J8" s="307" t="s">
        <v>9</v>
      </c>
      <c r="K8" s="307"/>
      <c r="L8" s="307"/>
      <c r="M8" s="307" t="s">
        <v>5</v>
      </c>
      <c r="N8" s="307"/>
      <c r="O8" s="307"/>
      <c r="P8" s="307" t="s">
        <v>10</v>
      </c>
      <c r="Q8" s="307"/>
      <c r="R8" s="307"/>
      <c r="S8" s="324" t="s">
        <v>28</v>
      </c>
      <c r="T8" s="316" t="s">
        <v>29</v>
      </c>
      <c r="U8" s="306" t="s">
        <v>6</v>
      </c>
      <c r="V8" s="328" t="s">
        <v>22</v>
      </c>
    </row>
    <row r="9" spans="1:22" ht="39.75" customHeight="1">
      <c r="A9" s="306"/>
      <c r="B9" s="342"/>
      <c r="C9" s="305"/>
      <c r="D9" s="359"/>
      <c r="E9" s="359"/>
      <c r="F9" s="342"/>
      <c r="G9" s="359"/>
      <c r="H9" s="342"/>
      <c r="I9" s="342"/>
      <c r="J9" s="50" t="s">
        <v>16</v>
      </c>
      <c r="K9" s="81" t="s">
        <v>0</v>
      </c>
      <c r="L9" s="50" t="s">
        <v>1</v>
      </c>
      <c r="M9" s="50" t="s">
        <v>16</v>
      </c>
      <c r="N9" s="81" t="s">
        <v>0</v>
      </c>
      <c r="O9" s="50" t="s">
        <v>1</v>
      </c>
      <c r="P9" s="50" t="s">
        <v>16</v>
      </c>
      <c r="Q9" s="81" t="s">
        <v>0</v>
      </c>
      <c r="R9" s="50" t="s">
        <v>1</v>
      </c>
      <c r="S9" s="324"/>
      <c r="T9" s="317"/>
      <c r="U9" s="306"/>
      <c r="V9" s="337"/>
    </row>
    <row r="10" spans="1:22" ht="31.5" customHeight="1">
      <c r="A10" s="22">
        <v>1</v>
      </c>
      <c r="B10" s="92" t="s">
        <v>282</v>
      </c>
      <c r="C10" s="9">
        <v>2002</v>
      </c>
      <c r="D10" s="9" t="s">
        <v>33</v>
      </c>
      <c r="E10" s="155"/>
      <c r="F10" s="91" t="s">
        <v>271</v>
      </c>
      <c r="G10" s="152" t="s">
        <v>38</v>
      </c>
      <c r="H10" s="19" t="s">
        <v>120</v>
      </c>
      <c r="I10" s="89" t="s">
        <v>112</v>
      </c>
      <c r="J10" s="132">
        <v>155.5</v>
      </c>
      <c r="K10" s="79">
        <f>ROUND(J10/2.3,5)</f>
        <v>67.6087</v>
      </c>
      <c r="L10" s="12"/>
      <c r="M10" s="132">
        <v>158</v>
      </c>
      <c r="N10" s="79">
        <f>ROUND(M10/2.3,5)</f>
        <v>68.69565</v>
      </c>
      <c r="O10" s="12"/>
      <c r="P10" s="132">
        <v>157</v>
      </c>
      <c r="Q10" s="79">
        <f>ROUND(P10/2.3,5)</f>
        <v>68.26087</v>
      </c>
      <c r="R10" s="12"/>
      <c r="S10" s="12"/>
      <c r="T10" s="12"/>
      <c r="U10" s="133">
        <f>J10+M10+P10</f>
        <v>470.5</v>
      </c>
      <c r="V10" s="80">
        <f>ROUND(U10/3/2.3,5)</f>
        <v>68.18841</v>
      </c>
    </row>
    <row r="11" spans="1:22" ht="31.5" customHeight="1">
      <c r="A11" s="22">
        <v>2</v>
      </c>
      <c r="B11" s="169" t="s">
        <v>115</v>
      </c>
      <c r="C11" s="114" t="s">
        <v>116</v>
      </c>
      <c r="D11" s="153" t="s">
        <v>33</v>
      </c>
      <c r="E11" s="186"/>
      <c r="F11" s="14" t="s">
        <v>266</v>
      </c>
      <c r="G11" s="23" t="s">
        <v>185</v>
      </c>
      <c r="H11" s="24" t="s">
        <v>265</v>
      </c>
      <c r="I11" s="221" t="s">
        <v>49</v>
      </c>
      <c r="J11" s="132">
        <v>151.5</v>
      </c>
      <c r="K11" s="79">
        <f>ROUND(J11/2.3,5)</f>
        <v>65.86957</v>
      </c>
      <c r="L11" s="12"/>
      <c r="M11" s="132">
        <v>154</v>
      </c>
      <c r="N11" s="79">
        <f>ROUND(M11/2.3,5)</f>
        <v>66.95652</v>
      </c>
      <c r="O11" s="12"/>
      <c r="P11" s="132">
        <v>156.5</v>
      </c>
      <c r="Q11" s="79">
        <f>ROUND(P11/2.3,5)</f>
        <v>68.04348</v>
      </c>
      <c r="R11" s="12"/>
      <c r="S11" s="12"/>
      <c r="T11" s="12"/>
      <c r="U11" s="133">
        <f>J11+M11+P11</f>
        <v>462</v>
      </c>
      <c r="V11" s="80">
        <f>ROUND(U11/3/2.3,5)</f>
        <v>66.95652</v>
      </c>
    </row>
    <row r="12" spans="1:22" ht="24.75" customHeight="1">
      <c r="A12" s="355" t="s">
        <v>281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7"/>
    </row>
    <row r="13" spans="1:22" ht="31.5" customHeight="1">
      <c r="A13" s="22"/>
      <c r="B13" s="92" t="s">
        <v>179</v>
      </c>
      <c r="C13" s="124">
        <v>1991</v>
      </c>
      <c r="D13" s="9" t="s">
        <v>33</v>
      </c>
      <c r="E13" s="124"/>
      <c r="F13" s="91" t="s">
        <v>180</v>
      </c>
      <c r="G13" s="120" t="s">
        <v>181</v>
      </c>
      <c r="H13" s="126" t="s">
        <v>182</v>
      </c>
      <c r="I13" s="89" t="s">
        <v>112</v>
      </c>
      <c r="J13" s="132">
        <v>203</v>
      </c>
      <c r="K13" s="79">
        <f>ROUND(J13/3,5)</f>
        <v>67.66667</v>
      </c>
      <c r="L13" s="12"/>
      <c r="M13" s="132">
        <v>205</v>
      </c>
      <c r="N13" s="79">
        <f>ROUND(M13/3,5)</f>
        <v>68.33333</v>
      </c>
      <c r="O13" s="12"/>
      <c r="P13" s="132">
        <v>201</v>
      </c>
      <c r="Q13" s="79">
        <f>ROUND(P13/3,5)</f>
        <v>67</v>
      </c>
      <c r="R13" s="12"/>
      <c r="S13" s="12"/>
      <c r="T13" s="12"/>
      <c r="U13" s="133">
        <f>J13+M13+P13</f>
        <v>609</v>
      </c>
      <c r="V13" s="80">
        <f>ROUND(U13/3/3,5)</f>
        <v>67.66667</v>
      </c>
    </row>
    <row r="14" spans="1:22" ht="24.75" customHeight="1">
      <c r="A14" s="355" t="s">
        <v>278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7"/>
    </row>
    <row r="15" spans="1:22" ht="39.75" customHeight="1">
      <c r="A15" s="22"/>
      <c r="B15" s="5" t="s">
        <v>213</v>
      </c>
      <c r="C15" s="9">
        <v>2004</v>
      </c>
      <c r="D15" s="9" t="s">
        <v>33</v>
      </c>
      <c r="E15" s="125"/>
      <c r="F15" s="14" t="s">
        <v>279</v>
      </c>
      <c r="G15" s="120" t="s">
        <v>274</v>
      </c>
      <c r="H15" s="126" t="s">
        <v>275</v>
      </c>
      <c r="I15" s="89" t="s">
        <v>32</v>
      </c>
      <c r="J15" s="132">
        <v>122.5</v>
      </c>
      <c r="K15" s="79">
        <f>ROUND(J15/1.8,5)</f>
        <v>68.05556</v>
      </c>
      <c r="L15" s="12"/>
      <c r="M15" s="132">
        <v>124.5</v>
      </c>
      <c r="N15" s="79">
        <f>ROUND(M15/1.8,5)</f>
        <v>69.16667</v>
      </c>
      <c r="O15" s="12"/>
      <c r="P15" s="132">
        <v>118.5</v>
      </c>
      <c r="Q15" s="79">
        <f>ROUND(P15/1.8,5)</f>
        <v>65.83333</v>
      </c>
      <c r="R15" s="12"/>
      <c r="S15" s="12"/>
      <c r="T15" s="12"/>
      <c r="U15" s="133">
        <f>J15+M15+P15</f>
        <v>365.5</v>
      </c>
      <c r="V15" s="80">
        <f>ROUND(U15/3/1.8,5)</f>
        <v>67.68519</v>
      </c>
    </row>
    <row r="16" spans="1:22" ht="24.75" customHeight="1">
      <c r="A16" s="352" t="s">
        <v>258</v>
      </c>
      <c r="B16" s="353"/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4"/>
    </row>
    <row r="17" spans="1:22" ht="31.5" customHeight="1">
      <c r="A17" s="22"/>
      <c r="B17" s="175" t="s">
        <v>143</v>
      </c>
      <c r="C17" s="114" t="s">
        <v>144</v>
      </c>
      <c r="D17" s="153" t="s">
        <v>31</v>
      </c>
      <c r="E17" s="186" t="s">
        <v>145</v>
      </c>
      <c r="F17" s="175" t="s">
        <v>212</v>
      </c>
      <c r="G17" s="216" t="s">
        <v>210</v>
      </c>
      <c r="H17" s="172" t="s">
        <v>211</v>
      </c>
      <c r="I17" s="89" t="s">
        <v>34</v>
      </c>
      <c r="J17" s="129">
        <v>243.5</v>
      </c>
      <c r="K17" s="53">
        <f>ROUND(J17/3.8,5)</f>
        <v>64.07895</v>
      </c>
      <c r="L17" s="52"/>
      <c r="M17" s="129">
        <v>229.5</v>
      </c>
      <c r="N17" s="53">
        <f>ROUND(M17/3.8,5)</f>
        <v>60.39474</v>
      </c>
      <c r="O17" s="52"/>
      <c r="P17" s="129">
        <v>244</v>
      </c>
      <c r="Q17" s="53">
        <f>ROUND(P17/3.8,5)</f>
        <v>64.21053</v>
      </c>
      <c r="R17" s="52"/>
      <c r="S17" s="18">
        <v>1</v>
      </c>
      <c r="T17" s="18"/>
      <c r="U17" s="129">
        <f>J17+M17+P17</f>
        <v>717</v>
      </c>
      <c r="V17" s="54">
        <f>ROUND(U17/3.8/3,5)-2</f>
        <v>60.89474</v>
      </c>
    </row>
    <row r="18" spans="1:22" ht="24.75" customHeight="1">
      <c r="A18" s="67"/>
      <c r="B18" s="68"/>
      <c r="C18" s="69"/>
      <c r="D18" s="70"/>
      <c r="E18" s="69"/>
      <c r="F18" s="71"/>
      <c r="G18" s="72"/>
      <c r="H18" s="72"/>
      <c r="I18" s="59"/>
      <c r="J18" s="67"/>
      <c r="K18" s="73"/>
      <c r="L18" s="67"/>
      <c r="M18" s="67"/>
      <c r="N18" s="73"/>
      <c r="O18" s="67"/>
      <c r="P18" s="67"/>
      <c r="Q18" s="73"/>
      <c r="R18" s="67"/>
      <c r="S18" s="67"/>
      <c r="T18" s="67"/>
      <c r="U18" s="58"/>
      <c r="V18" s="74"/>
    </row>
    <row r="19" spans="1:22" ht="24.75" customHeight="1">
      <c r="A19" s="26"/>
      <c r="B19" s="27" t="s">
        <v>2</v>
      </c>
      <c r="C19" s="161"/>
      <c r="D19" s="161"/>
      <c r="E19" s="161"/>
      <c r="F19" s="162"/>
      <c r="G19" s="163"/>
      <c r="H19" s="162"/>
      <c r="I19" s="294" t="s">
        <v>109</v>
      </c>
      <c r="J19" s="29"/>
      <c r="K19" s="7"/>
      <c r="L19" s="28"/>
      <c r="M19" s="75"/>
      <c r="N19" s="75"/>
      <c r="O19" s="75"/>
      <c r="P19" s="75"/>
      <c r="Q19" s="75"/>
      <c r="R19" s="75"/>
      <c r="S19" s="75"/>
      <c r="T19" s="75"/>
      <c r="U19" s="75"/>
      <c r="V19" s="75"/>
    </row>
    <row r="20" spans="1:22" ht="24.75" customHeight="1">
      <c r="A20" s="31"/>
      <c r="B20" s="32" t="s">
        <v>3</v>
      </c>
      <c r="C20" s="164"/>
      <c r="D20" s="164"/>
      <c r="E20" s="164"/>
      <c r="F20" s="165"/>
      <c r="G20" s="166"/>
      <c r="H20" s="165"/>
      <c r="I20" s="295" t="s">
        <v>44</v>
      </c>
      <c r="J20" s="16"/>
      <c r="K20" s="7"/>
      <c r="L20" s="45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1:12" ht="24.75" customHeight="1">
      <c r="A21" s="21"/>
      <c r="B21" s="167"/>
      <c r="C21" s="167"/>
      <c r="D21" s="167"/>
      <c r="E21" s="167"/>
      <c r="F21" s="167"/>
      <c r="G21" s="167"/>
      <c r="H21" s="167"/>
      <c r="I21" s="167"/>
      <c r="J21" s="21"/>
      <c r="K21" s="21"/>
      <c r="L21" s="21"/>
    </row>
    <row r="22" spans="1:22" s="25" customFormat="1" ht="24.75" customHeight="1">
      <c r="A22" s="20"/>
      <c r="B22" s="168"/>
      <c r="C22" s="168"/>
      <c r="D22" s="168"/>
      <c r="E22" s="168"/>
      <c r="F22" s="168"/>
      <c r="G22" s="168"/>
      <c r="H22" s="168"/>
      <c r="I22" s="16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78" customFormat="1" ht="24.75" customHeight="1">
      <c r="A23" s="20"/>
      <c r="B23" s="168"/>
      <c r="C23" s="168"/>
      <c r="D23" s="168"/>
      <c r="E23" s="168"/>
      <c r="F23" s="168"/>
      <c r="G23" s="168"/>
      <c r="H23" s="168"/>
      <c r="I23" s="16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ht="15" customHeight="1"/>
    <row r="25" ht="15" customHeight="1"/>
    <row r="26" ht="15" customHeight="1"/>
    <row r="27" ht="15" customHeight="1"/>
  </sheetData>
  <sheetProtection/>
  <mergeCells count="26">
    <mergeCell ref="A1:V1"/>
    <mergeCell ref="A2:V2"/>
    <mergeCell ref="A3:V3"/>
    <mergeCell ref="A4:V4"/>
    <mergeCell ref="A6:V6"/>
    <mergeCell ref="Q7:V7"/>
    <mergeCell ref="A5:V5"/>
    <mergeCell ref="S8:S9"/>
    <mergeCell ref="T8:T9"/>
    <mergeCell ref="U8:U9"/>
    <mergeCell ref="A8:A9"/>
    <mergeCell ref="B8:B9"/>
    <mergeCell ref="C8:C9"/>
    <mergeCell ref="D8:D9"/>
    <mergeCell ref="E8:E9"/>
    <mergeCell ref="F8:F9"/>
    <mergeCell ref="A16:V16"/>
    <mergeCell ref="A12:V12"/>
    <mergeCell ref="A14:V14"/>
    <mergeCell ref="G8:G9"/>
    <mergeCell ref="H8:H9"/>
    <mergeCell ref="I8:I9"/>
    <mergeCell ref="V8:V9"/>
    <mergeCell ref="J8:L8"/>
    <mergeCell ref="M8:O8"/>
    <mergeCell ref="P8:R8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2017-06-18T16:45:41Z</cp:lastPrinted>
  <dcterms:created xsi:type="dcterms:W3CDTF">2007-12-24T11:06:58Z</dcterms:created>
  <dcterms:modified xsi:type="dcterms:W3CDTF">2017-06-19T09:02:43Z</dcterms:modified>
  <cp:category/>
  <cp:version/>
  <cp:contentType/>
  <cp:contentStatus/>
</cp:coreProperties>
</file>