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35" windowWidth="14220" windowHeight="8835" tabRatio="601" activeTab="9"/>
  </bookViews>
  <sheets>
    <sheet name="МП" sheetId="1" r:id="rId1"/>
    <sheet name="СП" sheetId="2" r:id="rId2"/>
    <sheet name="ППЮ" sheetId="3" r:id="rId3"/>
    <sheet name="ППЮ(О)" sheetId="4" r:id="rId4"/>
    <sheet name="КПЮ" sheetId="5" r:id="rId5"/>
    <sheet name="ЭКВИ" sheetId="6" r:id="rId6"/>
    <sheet name="КЮР" sheetId="7" r:id="rId7"/>
    <sheet name="ППД.А" sheetId="8" r:id="rId8"/>
    <sheet name="ППД.А(Л)" sheetId="9" r:id="rId9"/>
    <sheet name="КПД" sheetId="10" r:id="rId10"/>
  </sheets>
  <definedNames/>
  <calcPr fullCalcOnLoad="1" refMode="R1C1"/>
</workbook>
</file>

<file path=xl/sharedStrings.xml><?xml version="1.0" encoding="utf-8"?>
<sst xmlns="http://schemas.openxmlformats.org/spreadsheetml/2006/main" count="849" uniqueCount="297">
  <si>
    <t>%</t>
  </si>
  <si>
    <t>Место</t>
  </si>
  <si>
    <t>Главный судья</t>
  </si>
  <si>
    <t>Главный секретарь</t>
  </si>
  <si>
    <t>Команда, регион</t>
  </si>
  <si>
    <t>C</t>
  </si>
  <si>
    <t>Всего баллов</t>
  </si>
  <si>
    <t>Выездка</t>
  </si>
  <si>
    <t>Владелец</t>
  </si>
  <si>
    <t>Н</t>
  </si>
  <si>
    <t>В</t>
  </si>
  <si>
    <t>Звание, разряд</t>
  </si>
  <si>
    <t>Рег.№</t>
  </si>
  <si>
    <t>МАЛЫЙ ПРИЗ</t>
  </si>
  <si>
    <t>ПРЕДВАРИТЕЛЬНЫЙ ПРИЗ. ЮНОШИ</t>
  </si>
  <si>
    <t>Вып. Норм.</t>
  </si>
  <si>
    <t>Баллы</t>
  </si>
  <si>
    <r>
      <t xml:space="preserve">Фамилия, 
</t>
    </r>
    <r>
      <rPr>
        <sz val="11"/>
        <rFont val="Times New Roman"/>
        <family val="1"/>
      </rPr>
      <t>имя всадника</t>
    </r>
  </si>
  <si>
    <r>
      <t xml:space="preserve">Кличка лошади, г.р., </t>
    </r>
    <r>
      <rPr>
        <sz val="11"/>
        <rFont val="Times New Roman"/>
        <family val="1"/>
      </rPr>
      <t>пол, масть, порода, отец, место рождения</t>
    </r>
  </si>
  <si>
    <t xml:space="preserve">Выездка </t>
  </si>
  <si>
    <t>ТЕХНИЧЕСКИЕ РЕЗУЛЬТАТЫ</t>
  </si>
  <si>
    <t>Год рождения</t>
  </si>
  <si>
    <t>Всего %</t>
  </si>
  <si>
    <t>ПРЕДВАРИТЕЛЬНЫЙ ПРИЗ А. ДЕТИ</t>
  </si>
  <si>
    <t xml:space="preserve">Всего % </t>
  </si>
  <si>
    <t>Московская обл., КСК "Конкорд"</t>
  </si>
  <si>
    <t>Общий зачёт.</t>
  </si>
  <si>
    <t>Зачёт для спортсменов-любителей.</t>
  </si>
  <si>
    <t>Ошибки в схеме</t>
  </si>
  <si>
    <t>Прочие ошибки</t>
  </si>
  <si>
    <t>Зачёт для детей.</t>
  </si>
  <si>
    <t>КМС</t>
  </si>
  <si>
    <t>КСК "Конкорд", МО</t>
  </si>
  <si>
    <t>б.р.</t>
  </si>
  <si>
    <t>Ч/В, МО</t>
  </si>
  <si>
    <t>1 юн.</t>
  </si>
  <si>
    <t>1998</t>
  </si>
  <si>
    <t>МС</t>
  </si>
  <si>
    <t>плем.</t>
  </si>
  <si>
    <t>009969</t>
  </si>
  <si>
    <r>
      <rPr>
        <b/>
        <sz val="10"/>
        <rFont val="Times New Roman"/>
        <family val="1"/>
      </rPr>
      <t>АДЛЕР-07</t>
    </r>
    <r>
      <rPr>
        <sz val="10"/>
        <rFont val="Times New Roman"/>
        <family val="1"/>
      </rPr>
      <t>, мер., сер., ганн., Р.Адерми, Латвия</t>
    </r>
  </si>
  <si>
    <t>012081</t>
  </si>
  <si>
    <t>Метелёва Т.</t>
  </si>
  <si>
    <r>
      <rPr>
        <b/>
        <sz val="10"/>
        <rFont val="Times New Roman"/>
        <family val="1"/>
      </rPr>
      <t>МЕТЕЛЁВА</t>
    </r>
    <r>
      <rPr>
        <sz val="10"/>
        <rFont val="Times New Roman"/>
        <family val="1"/>
      </rPr>
      <t xml:space="preserve"> Татьяна</t>
    </r>
  </si>
  <si>
    <r>
      <rPr>
        <b/>
        <sz val="11"/>
        <rFont val="Times New Roman"/>
        <family val="1"/>
      </rPr>
      <t>Борисов А.В.</t>
    </r>
    <r>
      <rPr>
        <sz val="11"/>
        <rFont val="Times New Roman"/>
        <family val="1"/>
      </rPr>
      <t xml:space="preserve"> (2К, г.Москва)</t>
    </r>
  </si>
  <si>
    <t>Ч/В, г.Москва</t>
  </si>
  <si>
    <t>КСК "Южный", МО</t>
  </si>
  <si>
    <t>1997</t>
  </si>
  <si>
    <t>I</t>
  </si>
  <si>
    <t>III</t>
  </si>
  <si>
    <t>Зачёт для юношей.</t>
  </si>
  <si>
    <t>2000</t>
  </si>
  <si>
    <t>2004</t>
  </si>
  <si>
    <t>II</t>
  </si>
  <si>
    <t>2 юн.</t>
  </si>
  <si>
    <t>2003</t>
  </si>
  <si>
    <t>1972</t>
  </si>
  <si>
    <r>
      <t>ШОКОЛАД-07</t>
    </r>
    <r>
      <rPr>
        <sz val="10"/>
        <rFont val="Times New Roman"/>
        <family val="1"/>
      </rPr>
      <t>, мер., гнед., УВП, Карат, Беларусь</t>
    </r>
  </si>
  <si>
    <t>014534</t>
  </si>
  <si>
    <t>Леонова Т.</t>
  </si>
  <si>
    <t>1999</t>
  </si>
  <si>
    <t>Зачёт для всадников на лошадях 4-5 лет.</t>
  </si>
  <si>
    <t>ЦВШВЕ, МО</t>
  </si>
  <si>
    <t>2002</t>
  </si>
  <si>
    <r>
      <t>МАРКЕВИЧ</t>
    </r>
    <r>
      <rPr>
        <sz val="10"/>
        <rFont val="Times New Roman"/>
        <family val="1"/>
      </rPr>
      <t xml:space="preserve"> Виктория, 2002</t>
    </r>
  </si>
  <si>
    <t>013602</t>
  </si>
  <si>
    <r>
      <t xml:space="preserve">ВИНЧЕСТЕР-05, </t>
    </r>
    <r>
      <rPr>
        <sz val="10"/>
        <rFont val="Times New Roman"/>
        <family val="1"/>
      </rPr>
      <t>мер, т. гнед, латв., Векторс, Беларусь</t>
    </r>
  </si>
  <si>
    <t>012956</t>
  </si>
  <si>
    <t>Черчён Ю.</t>
  </si>
  <si>
    <t>СРЕДНИЙ ПРИЗ №1</t>
  </si>
  <si>
    <t>1984</t>
  </si>
  <si>
    <r>
      <t xml:space="preserve">АРТЁМЕНКО </t>
    </r>
    <r>
      <rPr>
        <sz val="10"/>
        <rFont val="Times New Roman"/>
        <family val="1"/>
      </rPr>
      <t>Виктория</t>
    </r>
  </si>
  <si>
    <t>006197</t>
  </si>
  <si>
    <r>
      <t>КАРАМБОЛЬ-03,</t>
    </r>
    <r>
      <rPr>
        <sz val="10"/>
        <rFont val="Times New Roman"/>
        <family val="1"/>
      </rPr>
      <t xml:space="preserve"> мер., гнед., трак., Калибр, к/з Кавказ</t>
    </r>
  </si>
  <si>
    <t>004147</t>
  </si>
  <si>
    <t xml:space="preserve">Артеменко Н. </t>
  </si>
  <si>
    <r>
      <t xml:space="preserve">НИКОЛАЕВ </t>
    </r>
    <r>
      <rPr>
        <sz val="10"/>
        <rFont val="Times New Roman"/>
        <family val="1"/>
      </rPr>
      <t>Николай</t>
    </r>
  </si>
  <si>
    <t>000384</t>
  </si>
  <si>
    <r>
      <t xml:space="preserve">СЕСИЛЛА-07, </t>
    </r>
    <r>
      <rPr>
        <sz val="10"/>
        <rFont val="Times New Roman"/>
        <family val="1"/>
      </rPr>
      <t>коб., вор., голл.тепл., Джаз, Нидерланды</t>
    </r>
  </si>
  <si>
    <t>009066</t>
  </si>
  <si>
    <t>Рахно Ю.</t>
  </si>
  <si>
    <t>КСК "Отрада", МО</t>
  </si>
  <si>
    <r>
      <t>ГОЙЯ ДЕ ЛА КАСТРО-07</t>
    </r>
    <r>
      <rPr>
        <sz val="10"/>
        <rFont val="Times New Roman"/>
        <family val="1"/>
      </rPr>
      <t>, мер., сер., латв., Коралл, Латвия</t>
    </r>
  </si>
  <si>
    <t>017692</t>
  </si>
  <si>
    <t>Корнилова Я.</t>
  </si>
  <si>
    <r>
      <t xml:space="preserve">БЕТАНИЯ-06, </t>
    </r>
    <r>
      <rPr>
        <sz val="10"/>
        <rFont val="Times New Roman"/>
        <family val="1"/>
      </rPr>
      <t>коб., т-рыж., голл.тепл., Флоренцио, Нидерланды</t>
    </r>
  </si>
  <si>
    <t>009065</t>
  </si>
  <si>
    <t>1995</t>
  </si>
  <si>
    <t>030395</t>
  </si>
  <si>
    <r>
      <t>ПРИМА ДОННА-02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коб., гнед., полукр., неизв. Дания</t>
    </r>
  </si>
  <si>
    <t>011164</t>
  </si>
  <si>
    <t>Белова Е.</t>
  </si>
  <si>
    <r>
      <t xml:space="preserve">ИВАНИНА </t>
    </r>
    <r>
      <rPr>
        <sz val="10"/>
        <rFont val="Times New Roman"/>
        <family val="1"/>
      </rPr>
      <t>Екатерина</t>
    </r>
  </si>
  <si>
    <t>003999</t>
  </si>
  <si>
    <r>
      <t xml:space="preserve">ПИНА-КОЛАДА-03, </t>
    </r>
    <r>
      <rPr>
        <sz val="10"/>
        <rFont val="Times New Roman"/>
        <family val="1"/>
      </rPr>
      <t xml:space="preserve">коб., вор., полукр., Пунш, Беларусь </t>
    </r>
  </si>
  <si>
    <t>005547</t>
  </si>
  <si>
    <t>Соломатина О.</t>
  </si>
  <si>
    <r>
      <t xml:space="preserve">БЕЛОХВОСТИКОВА </t>
    </r>
    <r>
      <rPr>
        <sz val="10"/>
        <rFont val="Times New Roman"/>
        <family val="1"/>
      </rPr>
      <t>Кира</t>
    </r>
  </si>
  <si>
    <t>031500</t>
  </si>
  <si>
    <t>013974</t>
  </si>
  <si>
    <t>Попкова Ю.</t>
  </si>
  <si>
    <r>
      <t xml:space="preserve">ПЕСЦОВА </t>
    </r>
    <r>
      <rPr>
        <sz val="10"/>
        <rFont val="Times New Roman"/>
        <family val="1"/>
      </rPr>
      <t>Анастасия, 2004</t>
    </r>
  </si>
  <si>
    <r>
      <t xml:space="preserve">ПАРУС-00, </t>
    </r>
    <r>
      <rPr>
        <sz val="10"/>
        <rFont val="Times New Roman"/>
        <family val="1"/>
      </rPr>
      <t>мер., сер., орл.рыс., неизв.,  Россия</t>
    </r>
  </si>
  <si>
    <t>016307</t>
  </si>
  <si>
    <r>
      <t xml:space="preserve">ЗАЧЁТ-09, </t>
    </r>
    <r>
      <rPr>
        <sz val="10"/>
        <rFont val="Times New Roman"/>
        <family val="1"/>
      </rPr>
      <t>мер., гнед., РВП, Зимогор, Старожиловский к/з</t>
    </r>
  </si>
  <si>
    <t>013646</t>
  </si>
  <si>
    <t>Соколова В.</t>
  </si>
  <si>
    <r>
      <t>КРУСАДОР-10</t>
    </r>
    <r>
      <rPr>
        <sz val="10"/>
        <rFont val="Times New Roman"/>
        <family val="1"/>
      </rPr>
      <t>, жер., гнед., ганн., Лауриес Крусадор, Германия</t>
    </r>
  </si>
  <si>
    <t>016818</t>
  </si>
  <si>
    <t>Алихужаев А.</t>
  </si>
  <si>
    <r>
      <t xml:space="preserve">ПАНИНА </t>
    </r>
    <r>
      <rPr>
        <sz val="10"/>
        <rFont val="Times New Roman"/>
        <family val="1"/>
      </rPr>
      <t>Екатерина</t>
    </r>
  </si>
  <si>
    <t>047797</t>
  </si>
  <si>
    <t>КСК "Новый Век", МО</t>
  </si>
  <si>
    <t>017179</t>
  </si>
  <si>
    <t>Панина Л.</t>
  </si>
  <si>
    <r>
      <t>ЗАНЗИБАР 114-09</t>
    </r>
    <r>
      <rPr>
        <sz val="10"/>
        <color indexed="8"/>
        <rFont val="Times New Roman"/>
        <family val="1"/>
      </rPr>
      <t>, мер., гнед., ганн., Сколари, Германия</t>
    </r>
  </si>
  <si>
    <r>
      <rPr>
        <b/>
        <sz val="10"/>
        <rFont val="Times New Roman"/>
        <family val="1"/>
      </rPr>
      <t>МЕЩЕРЯКОВА</t>
    </r>
    <r>
      <rPr>
        <sz val="10"/>
        <rFont val="Times New Roman"/>
        <family val="1"/>
      </rPr>
      <t xml:space="preserve"> Анна</t>
    </r>
  </si>
  <si>
    <t>012684</t>
  </si>
  <si>
    <r>
      <t>БОСФОР-09</t>
    </r>
    <r>
      <rPr>
        <sz val="10"/>
        <rFont val="Times New Roman"/>
        <family val="1"/>
      </rPr>
      <t>, мер., гнед., буд., Барий 3, Ростовская обл.</t>
    </r>
  </si>
  <si>
    <t>012229</t>
  </si>
  <si>
    <t>Большакова В.</t>
  </si>
  <si>
    <r>
      <t>ФИЛИППОВА</t>
    </r>
    <r>
      <rPr>
        <sz val="10"/>
        <rFont val="Times New Roman"/>
        <family val="1"/>
      </rPr>
      <t xml:space="preserve"> Евгения, 2004</t>
    </r>
  </si>
  <si>
    <r>
      <t>БЕНВИЛЬ-08</t>
    </r>
    <r>
      <rPr>
        <sz val="10"/>
        <rFont val="Times New Roman"/>
        <family val="1"/>
      </rPr>
      <t>, мер., вор., полукр., Бобруйск, КСК "Верона"</t>
    </r>
  </si>
  <si>
    <t>013828</t>
  </si>
  <si>
    <t>Обоскалова А.</t>
  </si>
  <si>
    <t>Волкова Э.</t>
  </si>
  <si>
    <t>027701</t>
  </si>
  <si>
    <r>
      <rPr>
        <b/>
        <sz val="10"/>
        <rFont val="Times New Roman"/>
        <family val="1"/>
      </rPr>
      <t>ЛЕОНОВА</t>
    </r>
    <r>
      <rPr>
        <sz val="10"/>
        <rFont val="Times New Roman"/>
        <family val="1"/>
      </rPr>
      <t xml:space="preserve"> Кристина, 2001</t>
    </r>
  </si>
  <si>
    <r>
      <rPr>
        <b/>
        <sz val="10"/>
        <rFont val="Times New Roman"/>
        <family val="1"/>
      </rPr>
      <t>ЭРИКСОН-06</t>
    </r>
    <r>
      <rPr>
        <sz val="10"/>
        <rFont val="Times New Roman"/>
        <family val="1"/>
      </rPr>
      <t>, мер., гнед., латв., Регион, Россия</t>
    </r>
  </si>
  <si>
    <t>Бурых В.</t>
  </si>
  <si>
    <r>
      <t xml:space="preserve">ПОНОМАРЕНКО </t>
    </r>
    <r>
      <rPr>
        <sz val="10"/>
        <rFont val="Times New Roman"/>
        <family val="1"/>
      </rPr>
      <t>Александра, 2000</t>
    </r>
  </si>
  <si>
    <r>
      <t>ДЕРЕВЯНКО</t>
    </r>
    <r>
      <rPr>
        <sz val="10"/>
        <rFont val="Times New Roman"/>
        <family val="1"/>
      </rPr>
      <t xml:space="preserve"> Анастасия</t>
    </r>
  </si>
  <si>
    <t>КОМАНДНЫЙ ПРИЗ. ЮНОШИ</t>
  </si>
  <si>
    <t>018884</t>
  </si>
  <si>
    <r>
      <t>РИАЛ ЛАЙФ 3-04</t>
    </r>
    <r>
      <rPr>
        <sz val="10"/>
        <rFont val="Times New Roman"/>
        <family val="1"/>
      </rPr>
      <t>, мер., гнед., дат. тепл., Блю Хорс Романов, Германия</t>
    </r>
  </si>
  <si>
    <r>
      <t xml:space="preserve">КАРПУШОВА (РАХНО) </t>
    </r>
    <r>
      <rPr>
        <sz val="10"/>
        <rFont val="Times New Roman"/>
        <family val="1"/>
      </rPr>
      <t>Алиса</t>
    </r>
  </si>
  <si>
    <t>ЗОЛОТАЯ ОСЕНЬ В КСК "КОНКОРД"</t>
  </si>
  <si>
    <t>12 ноября 2017 г.</t>
  </si>
  <si>
    <t>Гунякова И.</t>
  </si>
  <si>
    <r>
      <t>МАТЮШИН</t>
    </r>
    <r>
      <rPr>
        <sz val="10"/>
        <rFont val="Times New Roman"/>
        <family val="1"/>
      </rPr>
      <t xml:space="preserve"> Максим</t>
    </r>
  </si>
  <si>
    <t>Ч/В, Ярославской обл.</t>
  </si>
  <si>
    <r>
      <t xml:space="preserve">ВОЛКОВА </t>
    </r>
    <r>
      <rPr>
        <sz val="10"/>
        <rFont val="Times New Roman"/>
        <family val="1"/>
      </rPr>
      <t>Элона</t>
    </r>
  </si>
  <si>
    <t>002572</t>
  </si>
  <si>
    <t>007144</t>
  </si>
  <si>
    <t>СДЮШОР г.Калуга, Калужская обл.</t>
  </si>
  <si>
    <r>
      <rPr>
        <b/>
        <sz val="10"/>
        <rFont val="Times New Roman"/>
        <family val="1"/>
      </rPr>
      <t>ПИЛЯЕВА</t>
    </r>
    <r>
      <rPr>
        <sz val="10"/>
        <rFont val="Times New Roman"/>
        <family val="1"/>
      </rPr>
      <t xml:space="preserve"> Екатерина </t>
    </r>
  </si>
  <si>
    <t>003177</t>
  </si>
  <si>
    <r>
      <t>ГЛОРИЯ-07</t>
    </r>
    <r>
      <rPr>
        <sz val="10"/>
        <rFont val="Times New Roman"/>
        <family val="1"/>
      </rPr>
      <t>, коб., вор., латв., неизв., Россия</t>
    </r>
  </si>
  <si>
    <r>
      <t xml:space="preserve">ИГНАТОВА </t>
    </r>
    <r>
      <rPr>
        <sz val="10"/>
        <rFont val="Times New Roman"/>
        <family val="1"/>
      </rPr>
      <t>Софья, 2004</t>
    </r>
  </si>
  <si>
    <t>009104</t>
  </si>
  <si>
    <r>
      <t xml:space="preserve">БЛЭК ПЁРЛ-08, </t>
    </r>
    <r>
      <rPr>
        <sz val="10"/>
        <rFont val="Times New Roman"/>
        <family val="1"/>
      </rPr>
      <t>коб., вор., латв., Эффект, Украина</t>
    </r>
  </si>
  <si>
    <t>015075</t>
  </si>
  <si>
    <t>Хромов Н.</t>
  </si>
  <si>
    <r>
      <t xml:space="preserve">КОПТЕВ </t>
    </r>
    <r>
      <rPr>
        <sz val="10"/>
        <rFont val="Times New Roman"/>
        <family val="1"/>
      </rPr>
      <t>Александр, 2004</t>
    </r>
  </si>
  <si>
    <t>009204</t>
  </si>
  <si>
    <t>КК "Орловские конюшни", МО</t>
  </si>
  <si>
    <r>
      <t xml:space="preserve">БУХАРОВА </t>
    </r>
    <r>
      <rPr>
        <sz val="10"/>
        <rFont val="Times New Roman"/>
        <family val="1"/>
      </rPr>
      <t>Дарья</t>
    </r>
  </si>
  <si>
    <t>033398</t>
  </si>
  <si>
    <t>011659</t>
  </si>
  <si>
    <t>Бухарова Д.</t>
  </si>
  <si>
    <r>
      <t xml:space="preserve">БАХТИНА </t>
    </r>
    <r>
      <rPr>
        <sz val="10"/>
        <rFont val="Times New Roman"/>
        <family val="1"/>
      </rPr>
      <t>Анастасия</t>
    </r>
  </si>
  <si>
    <r>
      <t>МАРИНГО-01</t>
    </r>
    <r>
      <rPr>
        <sz val="10"/>
        <rFont val="Times New Roman"/>
        <family val="1"/>
      </rPr>
      <t>, мер., сер.,  ольд.,  Mачо, к/з Буртниеки, Латвия</t>
    </r>
  </si>
  <si>
    <t>000760</t>
  </si>
  <si>
    <t>Захарова Д.</t>
  </si>
  <si>
    <t>КСК "Битца", г.Москва</t>
  </si>
  <si>
    <t>015400</t>
  </si>
  <si>
    <r>
      <t xml:space="preserve">БАЛЬЗАК-11, </t>
    </r>
    <r>
      <rPr>
        <sz val="10"/>
        <rFont val="Times New Roman"/>
        <family val="1"/>
      </rPr>
      <t>жер., вор., трак., Заалькенинг, к/з Дейрра</t>
    </r>
  </si>
  <si>
    <t>Исачкина Р.</t>
  </si>
  <si>
    <r>
      <t>ЛИГА-02,</t>
    </r>
    <r>
      <rPr>
        <sz val="10"/>
        <rFont val="Times New Roman"/>
        <family val="1"/>
      </rPr>
      <t xml:space="preserve"> коб., гнед., ганн., Лабиринт, СПХ "Прогресс"</t>
    </r>
  </si>
  <si>
    <t>КСК "Битца"</t>
  </si>
  <si>
    <r>
      <t xml:space="preserve">СОСНИНА </t>
    </r>
    <r>
      <rPr>
        <sz val="10"/>
        <rFont val="Times New Roman"/>
        <family val="1"/>
      </rPr>
      <t>Юлия, 2000</t>
    </r>
  </si>
  <si>
    <r>
      <t xml:space="preserve">СТРАНЧЕНКО </t>
    </r>
    <r>
      <rPr>
        <sz val="10"/>
        <rFont val="Times New Roman"/>
        <family val="1"/>
      </rPr>
      <t>Арина, 2000</t>
    </r>
  </si>
  <si>
    <t>005533</t>
  </si>
  <si>
    <r>
      <t xml:space="preserve">САВИНОВА </t>
    </r>
    <r>
      <rPr>
        <sz val="10"/>
        <rFont val="Times New Roman"/>
        <family val="1"/>
      </rPr>
      <t>Елизавета, 2006</t>
    </r>
  </si>
  <si>
    <t>2006</t>
  </si>
  <si>
    <r>
      <t xml:space="preserve">БАРД-97, </t>
    </r>
    <r>
      <rPr>
        <sz val="10"/>
        <rFont val="Times New Roman"/>
        <family val="1"/>
      </rPr>
      <t>мер., гнед., ганн.-буд., Доступ, Россия</t>
    </r>
  </si>
  <si>
    <t>000473</t>
  </si>
  <si>
    <t>ГБУ "СШ Битца" Москомспорта, г.Москва</t>
  </si>
  <si>
    <r>
      <t xml:space="preserve">БОРИСОВА </t>
    </r>
    <r>
      <rPr>
        <sz val="10"/>
        <rFont val="Times New Roman"/>
        <family val="1"/>
      </rPr>
      <t>Дарья, 2002</t>
    </r>
  </si>
  <si>
    <r>
      <t>ТАНЕЦ-00</t>
    </r>
    <r>
      <rPr>
        <sz val="10"/>
        <rFont val="Times New Roman"/>
        <family val="1"/>
      </rPr>
      <t>, мер., рыж., тек-дон., Герлт, Россия</t>
    </r>
  </si>
  <si>
    <t>002009</t>
  </si>
  <si>
    <r>
      <t xml:space="preserve">БАДАЕВА </t>
    </r>
    <r>
      <rPr>
        <sz val="10"/>
        <rFont val="Times New Roman"/>
        <family val="1"/>
      </rPr>
      <t>Екатерина, 2002</t>
    </r>
  </si>
  <si>
    <t>029602</t>
  </si>
  <si>
    <r>
      <t>ОСОБА-02,</t>
    </r>
    <r>
      <rPr>
        <sz val="10"/>
        <rFont val="Times New Roman"/>
        <family val="1"/>
      </rPr>
      <t xml:space="preserve"> коб., гнед., голш., Отлив, к/з Георгенбург</t>
    </r>
  </si>
  <si>
    <t>000536</t>
  </si>
  <si>
    <t>Басова О.</t>
  </si>
  <si>
    <r>
      <t xml:space="preserve">МАТВЕЕВА </t>
    </r>
    <r>
      <rPr>
        <sz val="10"/>
        <rFont val="Times New Roman"/>
        <family val="1"/>
      </rPr>
      <t>Елизавета, 2006</t>
    </r>
  </si>
  <si>
    <r>
      <t xml:space="preserve">МИРОНОВА </t>
    </r>
    <r>
      <rPr>
        <sz val="10"/>
        <rFont val="Times New Roman"/>
        <family val="1"/>
      </rPr>
      <t>Вера, 2004</t>
    </r>
  </si>
  <si>
    <r>
      <t xml:space="preserve">ЗИХВРИД-07, </t>
    </r>
    <r>
      <rPr>
        <sz val="10"/>
        <rFont val="Times New Roman"/>
        <family val="1"/>
      </rPr>
      <t>мер., гнед., трак., Ханхор, КСК "Взлет"</t>
    </r>
  </si>
  <si>
    <t>008737</t>
  </si>
  <si>
    <t>Титков А.</t>
  </si>
  <si>
    <r>
      <t>ВАЛЕЕВ</t>
    </r>
    <r>
      <rPr>
        <sz val="10"/>
        <rFont val="Times New Roman"/>
        <family val="1"/>
      </rPr>
      <t xml:space="preserve"> Никита, 2006</t>
    </r>
  </si>
  <si>
    <r>
      <t>ЦУРКАНУ</t>
    </r>
    <r>
      <rPr>
        <sz val="10"/>
        <rFont val="Times New Roman"/>
        <family val="1"/>
      </rPr>
      <t xml:space="preserve"> Кристина, 2003</t>
    </r>
  </si>
  <si>
    <r>
      <t xml:space="preserve">ВИДАЛЬ-09, </t>
    </r>
    <r>
      <rPr>
        <sz val="10"/>
        <rFont val="Times New Roman"/>
        <family val="1"/>
      </rPr>
      <t>коб., т.-гнед., голш., Вольфрам, КСК "Альфарес"</t>
    </r>
  </si>
  <si>
    <t>015407</t>
  </si>
  <si>
    <t>Игнатова О.</t>
  </si>
  <si>
    <t>"Экви Лидер", МО</t>
  </si>
  <si>
    <r>
      <rPr>
        <b/>
        <sz val="10"/>
        <rFont val="Times New Roman"/>
        <family val="1"/>
      </rPr>
      <t>КИДЯЕВА</t>
    </r>
    <r>
      <rPr>
        <sz val="10"/>
        <rFont val="Times New Roman"/>
        <family val="1"/>
      </rPr>
      <t xml:space="preserve"> Юлия</t>
    </r>
  </si>
  <si>
    <t>044996</t>
  </si>
  <si>
    <t>КСК "Ждановские Конюшни", МО</t>
  </si>
  <si>
    <r>
      <t>ЛЕЛЬ-09</t>
    </r>
    <r>
      <rPr>
        <sz val="10"/>
        <rFont val="Times New Roman"/>
        <family val="1"/>
      </rPr>
      <t>, мер., гнед., полукр., Лексус, Рязанская обл.</t>
    </r>
  </si>
  <si>
    <t>Кидяева Ю.</t>
  </si>
  <si>
    <r>
      <t>СМУРЕНКОВА</t>
    </r>
    <r>
      <rPr>
        <sz val="10"/>
        <rFont val="Times New Roman"/>
        <family val="1"/>
      </rPr>
      <t xml:space="preserve"> Алина, 2002</t>
    </r>
  </si>
  <si>
    <r>
      <t xml:space="preserve">ИДРИЯ-01 </t>
    </r>
    <r>
      <rPr>
        <sz val="10"/>
        <rFont val="Times New Roman"/>
        <family val="1"/>
      </rPr>
      <t xml:space="preserve"> коб., гнед., РВП, Дурман, Старожиловский к/з</t>
    </r>
  </si>
  <si>
    <t>008698</t>
  </si>
  <si>
    <t>Ракитина С.</t>
  </si>
  <si>
    <t>КСК"Фаэтон", МО</t>
  </si>
  <si>
    <r>
      <t>МЕЩУРОВА</t>
    </r>
    <r>
      <rPr>
        <sz val="10"/>
        <rFont val="Times New Roman"/>
        <family val="1"/>
      </rPr>
      <t xml:space="preserve"> Екатерина, 2005</t>
    </r>
  </si>
  <si>
    <r>
      <t xml:space="preserve">ПРОВИНЦИАЛКА-01, </t>
    </r>
    <r>
      <rPr>
        <sz val="10"/>
        <rFont val="Times New Roman"/>
        <family val="1"/>
      </rPr>
      <t>коб., рыж., трак., Вольф, Россия</t>
    </r>
  </si>
  <si>
    <t>010783</t>
  </si>
  <si>
    <r>
      <t xml:space="preserve">ХИЛЯ </t>
    </r>
    <r>
      <rPr>
        <sz val="10"/>
        <rFont val="Times New Roman"/>
        <family val="1"/>
      </rPr>
      <t>Ксения, 2000</t>
    </r>
  </si>
  <si>
    <r>
      <t>ГРЕМЯЧЕВА</t>
    </r>
    <r>
      <rPr>
        <sz val="10"/>
        <rFont val="Times New Roman"/>
        <family val="1"/>
      </rPr>
      <t xml:space="preserve"> Наталья</t>
    </r>
  </si>
  <si>
    <t>1974</t>
  </si>
  <si>
    <r>
      <t xml:space="preserve">АЛЕКСЕЕВ </t>
    </r>
    <r>
      <rPr>
        <sz val="10"/>
        <rFont val="Times New Roman"/>
        <family val="1"/>
      </rPr>
      <t>Александр, 2004</t>
    </r>
  </si>
  <si>
    <t>001004</t>
  </si>
  <si>
    <r>
      <t xml:space="preserve">ИВАНОВ </t>
    </r>
    <r>
      <rPr>
        <sz val="10"/>
        <rFont val="Times New Roman"/>
        <family val="1"/>
      </rPr>
      <t>Арсений, 2003</t>
    </r>
  </si>
  <si>
    <t>001905</t>
  </si>
  <si>
    <r>
      <t>ФАРАОН-96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жер., гнед., буд., Факир., ч/х Разинькова</t>
    </r>
  </si>
  <si>
    <t>001189</t>
  </si>
  <si>
    <t>ФСО "Юность Москвы" - Кузьминки, г. Москва</t>
  </si>
  <si>
    <r>
      <rPr>
        <b/>
        <sz val="10"/>
        <rFont val="Times New Roman"/>
        <family val="1"/>
      </rPr>
      <t xml:space="preserve">УВАРОВА </t>
    </r>
    <r>
      <rPr>
        <sz val="10"/>
        <rFont val="Times New Roman"/>
        <family val="1"/>
      </rPr>
      <t>Мария, 2004</t>
    </r>
  </si>
  <si>
    <r>
      <t>ЭСКУДО-09</t>
    </r>
    <r>
      <rPr>
        <sz val="10"/>
        <rFont val="Times New Roman"/>
        <family val="1"/>
      </rPr>
      <t>, жер., вор., чеш.тепл., Цезано, Чехия</t>
    </r>
  </si>
  <si>
    <t>015939</t>
  </si>
  <si>
    <t>Шумский И.</t>
  </si>
  <si>
    <r>
      <t>ЛУЗЯНИНА</t>
    </r>
    <r>
      <rPr>
        <sz val="10"/>
        <rFont val="Times New Roman"/>
        <family val="1"/>
      </rPr>
      <t xml:space="preserve"> Дарина, 2004</t>
    </r>
  </si>
  <si>
    <r>
      <t>ОСКОЛОК-04</t>
    </r>
    <r>
      <rPr>
        <sz val="10"/>
        <rFont val="Times New Roman"/>
        <family val="1"/>
      </rPr>
      <t>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мер., св-сер., орл.рыс., Кекс, ООО"Нива" Новотомниковский ПКЗ</t>
    </r>
  </si>
  <si>
    <r>
      <t xml:space="preserve">АКСЁНОВ </t>
    </r>
    <r>
      <rPr>
        <sz val="10"/>
        <rFont val="Times New Roman"/>
        <family val="1"/>
      </rPr>
      <t>Денис</t>
    </r>
  </si>
  <si>
    <t>001001</t>
  </si>
  <si>
    <r>
      <t xml:space="preserve">ДАНЗАРО-02, </t>
    </r>
    <r>
      <rPr>
        <sz val="10"/>
        <rFont val="Times New Roman"/>
        <family val="1"/>
      </rPr>
      <t>мер., вор., ганн., Де Ниро, Германия</t>
    </r>
  </si>
  <si>
    <t>013525</t>
  </si>
  <si>
    <t>Аксенов Д.</t>
  </si>
  <si>
    <t>СДЮСШОР по ЛВС, МО</t>
  </si>
  <si>
    <r>
      <t xml:space="preserve">ВЫЛИТОК </t>
    </r>
    <r>
      <rPr>
        <sz val="10"/>
        <rFont val="Times New Roman"/>
        <family val="1"/>
      </rPr>
      <t>Анастасия</t>
    </r>
  </si>
  <si>
    <t>032499</t>
  </si>
  <si>
    <r>
      <t>АРМАНИ-07</t>
    </r>
    <r>
      <rPr>
        <sz val="10"/>
        <rFont val="Times New Roman"/>
        <family val="1"/>
      </rPr>
      <t>, мер., т-сер., ганн., Айвенго, Беларусь</t>
    </r>
  </si>
  <si>
    <t>009755</t>
  </si>
  <si>
    <t xml:space="preserve">Хохлачева М. </t>
  </si>
  <si>
    <r>
      <t xml:space="preserve">ВЫЛИТОК </t>
    </r>
    <r>
      <rPr>
        <sz val="10"/>
        <rFont val="Times New Roman"/>
        <family val="1"/>
      </rPr>
      <t>Анастасия, 1999</t>
    </r>
  </si>
  <si>
    <r>
      <t>НЕОСФЕРА-08</t>
    </r>
    <r>
      <rPr>
        <sz val="10"/>
        <rFont val="Times New Roman"/>
        <family val="1"/>
      </rPr>
      <t>, коб., т.-гнед., трак., Намёк 13, КСК "Сергинв Посад", МО</t>
    </r>
  </si>
  <si>
    <t>017395</t>
  </si>
  <si>
    <t>Хлебодарова А.</t>
  </si>
  <si>
    <r>
      <rPr>
        <b/>
        <sz val="10"/>
        <rFont val="Times New Roman"/>
        <family val="1"/>
      </rPr>
      <t>КРАСИЛЬНИКОВА</t>
    </r>
    <r>
      <rPr>
        <sz val="10"/>
        <rFont val="Times New Roman"/>
        <family val="1"/>
      </rPr>
      <t xml:space="preserve"> Юлиса, 2003</t>
    </r>
  </si>
  <si>
    <t>010203</t>
  </si>
  <si>
    <r>
      <t xml:space="preserve">ДАНТЕ ВЕЛТИНО-11, </t>
    </r>
    <r>
      <rPr>
        <sz val="10"/>
        <rFont val="Times New Roman"/>
        <family val="1"/>
      </rPr>
      <t>мер., т.гнед., весф., Данте Велтино, Германия</t>
    </r>
  </si>
  <si>
    <t>011974</t>
  </si>
  <si>
    <t>Дубинина О.</t>
  </si>
  <si>
    <t>КСК "Толстая лошадь", МО</t>
  </si>
  <si>
    <r>
      <t>ЯБЛОНСКИХ</t>
    </r>
    <r>
      <rPr>
        <sz val="10"/>
        <rFont val="Times New Roman"/>
        <family val="1"/>
      </rPr>
      <t xml:space="preserve"> Елена, 2004</t>
    </r>
  </si>
  <si>
    <r>
      <t>ПРАЙД ФОН БЕНТЛИ-11</t>
    </r>
    <r>
      <rPr>
        <sz val="10"/>
        <rFont val="Times New Roman"/>
        <family val="1"/>
      </rPr>
      <t>, мер., т.-рыж., ольд., Бентли, Германия</t>
    </r>
  </si>
  <si>
    <t>018336</t>
  </si>
  <si>
    <t>Яблонских О.</t>
  </si>
  <si>
    <r>
      <rPr>
        <b/>
        <sz val="10"/>
        <rFont val="Times New Roman"/>
        <family val="1"/>
      </rPr>
      <t>ВАХТИНА</t>
    </r>
    <r>
      <rPr>
        <sz val="10"/>
        <rFont val="Times New Roman"/>
        <family val="1"/>
      </rPr>
      <t xml:space="preserve"> Виталия</t>
    </r>
  </si>
  <si>
    <t>024491</t>
  </si>
  <si>
    <r>
      <rPr>
        <b/>
        <sz val="10"/>
        <rFont val="Times New Roman"/>
        <family val="1"/>
      </rPr>
      <t>ДЖАМПЕР ВИВАТ-12</t>
    </r>
    <r>
      <rPr>
        <sz val="10"/>
        <rFont val="Times New Roman"/>
        <family val="1"/>
      </rPr>
      <t>, жер.,карак., голш., Добромир Виват 2, МО</t>
    </r>
  </si>
  <si>
    <t>014483</t>
  </si>
  <si>
    <t>Вахтина В.</t>
  </si>
  <si>
    <r>
      <t>КАЗАКОВА</t>
    </r>
    <r>
      <rPr>
        <sz val="10"/>
        <rFont val="Times New Roman"/>
        <family val="1"/>
      </rPr>
      <t xml:space="preserve"> Анастасия</t>
    </r>
  </si>
  <si>
    <r>
      <t xml:space="preserve">БИНДОРАДО-06, </t>
    </r>
    <r>
      <rPr>
        <sz val="10"/>
        <rFont val="Times New Roman"/>
        <family val="1"/>
      </rPr>
      <t>мер., гнед., голл.тепл., Индорадо, Нидерланды</t>
    </r>
  </si>
  <si>
    <t>009983</t>
  </si>
  <si>
    <t>Нечаев Г.</t>
  </si>
  <si>
    <r>
      <t xml:space="preserve">ГОЛУБКОВ </t>
    </r>
    <r>
      <rPr>
        <sz val="10"/>
        <color indexed="8"/>
        <rFont val="Times New Roman"/>
        <family val="1"/>
      </rPr>
      <t>Никита</t>
    </r>
  </si>
  <si>
    <t>1981</t>
  </si>
  <si>
    <r>
      <t>БИНДОРАДО-06</t>
    </r>
    <r>
      <rPr>
        <sz val="10"/>
        <color indexed="8"/>
        <rFont val="Times New Roman"/>
        <family val="1"/>
      </rPr>
      <t>, мер., гнед., голл.тепл., Индорадо, Нидерланды</t>
    </r>
  </si>
  <si>
    <r>
      <rPr>
        <b/>
        <sz val="10"/>
        <rFont val="Times New Roman"/>
        <family val="1"/>
      </rPr>
      <t>ХИТ-ПАЙ-10,</t>
    </r>
    <r>
      <rPr>
        <sz val="10"/>
        <rFont val="Times New Roman"/>
        <family val="1"/>
      </rPr>
      <t xml:space="preserve"> мер., гнед., трак., Прикуп, МКЗ №1</t>
    </r>
  </si>
  <si>
    <r>
      <t xml:space="preserve">КОРНИЛОВА </t>
    </r>
    <r>
      <rPr>
        <sz val="10"/>
        <rFont val="Times New Roman"/>
        <family val="1"/>
      </rPr>
      <t>Янина</t>
    </r>
  </si>
  <si>
    <t>017774</t>
  </si>
  <si>
    <r>
      <t>ЛУК ИТ МИ-11</t>
    </r>
    <r>
      <rPr>
        <sz val="10"/>
        <rFont val="Times New Roman"/>
        <family val="1"/>
      </rPr>
      <t>, мер., гнед., ганн., Германия</t>
    </r>
  </si>
  <si>
    <r>
      <t xml:space="preserve"> Судьи: Н - Субботина А.А. </t>
    </r>
    <r>
      <rPr>
        <sz val="11"/>
        <rFont val="Times New Roman"/>
        <family val="1"/>
      </rPr>
      <t xml:space="preserve">(ВК, г.Москва), </t>
    </r>
    <r>
      <rPr>
        <b/>
        <sz val="11"/>
        <rFont val="Times New Roman"/>
        <family val="1"/>
      </rPr>
      <t xml:space="preserve">С - Леппенен Г.Э. </t>
    </r>
    <r>
      <rPr>
        <sz val="11"/>
        <rFont val="Times New Roman"/>
        <family val="1"/>
      </rPr>
      <t xml:space="preserve">(ВК, г.Санкт-Петербург), </t>
    </r>
    <r>
      <rPr>
        <b/>
        <sz val="11"/>
        <rFont val="Times New Roman"/>
        <family val="1"/>
      </rPr>
      <t xml:space="preserve">В -Семёнова Ю.С. </t>
    </r>
    <r>
      <rPr>
        <sz val="11"/>
        <rFont val="Times New Roman"/>
        <family val="1"/>
      </rPr>
      <t>(ВК, г.Москва).</t>
    </r>
  </si>
  <si>
    <r>
      <t>Леппенен Г.Э.</t>
    </r>
    <r>
      <rPr>
        <sz val="11"/>
        <rFont val="Times New Roman"/>
        <family val="1"/>
      </rPr>
      <t xml:space="preserve"> (ВК, г.Санкт-Петербург)</t>
    </r>
  </si>
  <si>
    <r>
      <t xml:space="preserve">ЭНЕЙ-05, </t>
    </r>
    <r>
      <rPr>
        <sz val="10"/>
        <rFont val="Times New Roman"/>
        <family val="1"/>
      </rPr>
      <t>мер., гнед., трак., Новатор, к/з им. Кирова</t>
    </r>
  </si>
  <si>
    <r>
      <rPr>
        <b/>
        <sz val="10"/>
        <rFont val="Times New Roman"/>
        <family val="1"/>
      </rPr>
      <t>ВИНОГРАДОВА</t>
    </r>
    <r>
      <rPr>
        <sz val="10"/>
        <rFont val="Times New Roman"/>
        <family val="1"/>
      </rPr>
      <t xml:space="preserve"> Екатерина, 2002</t>
    </r>
  </si>
  <si>
    <r>
      <t xml:space="preserve"> Судьи: Н - Леппенен Г.Э. </t>
    </r>
    <r>
      <rPr>
        <sz val="11"/>
        <rFont val="Times New Roman"/>
        <family val="1"/>
      </rPr>
      <t xml:space="preserve">(ВК, г.Санкт-Петербург), </t>
    </r>
    <r>
      <rPr>
        <b/>
        <sz val="11"/>
        <rFont val="Times New Roman"/>
        <family val="1"/>
      </rPr>
      <t xml:space="preserve">С - Семёнова Ю.С. </t>
    </r>
    <r>
      <rPr>
        <sz val="11"/>
        <rFont val="Times New Roman"/>
        <family val="1"/>
      </rPr>
      <t xml:space="preserve">(ВК, г.Москва), </t>
    </r>
    <r>
      <rPr>
        <b/>
        <sz val="11"/>
        <rFont val="Times New Roman"/>
        <family val="1"/>
      </rPr>
      <t>В - Субботина А.А.</t>
    </r>
    <r>
      <rPr>
        <sz val="11"/>
        <rFont val="Times New Roman"/>
        <family val="1"/>
      </rPr>
      <t xml:space="preserve"> (ВК, г.Москва).</t>
    </r>
  </si>
  <si>
    <t>Ирдынчеева М.</t>
  </si>
  <si>
    <r>
      <t>БЕСТСЕЛЛЕР-06</t>
    </r>
    <r>
      <rPr>
        <sz val="10"/>
        <rFont val="Times New Roman"/>
        <family val="1"/>
      </rPr>
      <t>, мер., гнед., трак., Пристав, Россия</t>
    </r>
  </si>
  <si>
    <t>012151</t>
  </si>
  <si>
    <r>
      <t>ГРЕЙС КЕЛЛИ-03</t>
    </r>
    <r>
      <rPr>
        <sz val="10"/>
        <rFont val="Times New Roman"/>
        <family val="1"/>
      </rPr>
      <t>, коб., гнед., великопол., Польша</t>
    </r>
  </si>
  <si>
    <r>
      <t>ОПРИЧНИК-12</t>
    </r>
    <r>
      <rPr>
        <sz val="10"/>
        <rFont val="Times New Roman"/>
        <family val="1"/>
      </rPr>
      <t>, жер. Гнед., трак., Прикуп, МКЗ №1</t>
    </r>
  </si>
  <si>
    <t>Юрсакова Д.</t>
  </si>
  <si>
    <r>
      <t>ЮРСАКОВА</t>
    </r>
    <r>
      <rPr>
        <sz val="10"/>
        <rFont val="Times New Roman"/>
        <family val="1"/>
      </rPr>
      <t xml:space="preserve"> Дарья</t>
    </r>
  </si>
  <si>
    <t>1990</t>
  </si>
  <si>
    <t>ЭКВИ №1</t>
  </si>
  <si>
    <t>г.Москва, д.Колотилово, КСК "Пегас"</t>
  </si>
  <si>
    <t>Год    рождения</t>
  </si>
  <si>
    <r>
      <t>Кличка лошади, г.р.</t>
    </r>
    <r>
      <rPr>
        <sz val="11"/>
        <rFont val="Times New Roman"/>
        <family val="1"/>
      </rPr>
      <t>, пол, масть, порода, отец, место рождения</t>
    </r>
  </si>
  <si>
    <t>Рег.№ лошади</t>
  </si>
  <si>
    <t>% за технику</t>
  </si>
  <si>
    <t>% за артистизм</t>
  </si>
  <si>
    <t>Кол.ош.</t>
  </si>
  <si>
    <t>% общий</t>
  </si>
  <si>
    <t>КЮР ЮНОШЕСКИХ ЕЗД</t>
  </si>
  <si>
    <t>Выездка.</t>
  </si>
  <si>
    <r>
      <rPr>
        <b/>
        <sz val="11"/>
        <rFont val="Times New Roman"/>
        <family val="1"/>
      </rPr>
      <t xml:space="preserve"> Судьи: Н - Леппенен Г.Э.</t>
    </r>
    <r>
      <rPr>
        <sz val="11"/>
        <rFont val="Times New Roman"/>
        <family val="1"/>
      </rPr>
      <t xml:space="preserve"> (ВК, г.Санкт-Петербург),</t>
    </r>
    <r>
      <rPr>
        <b/>
        <sz val="11"/>
        <rFont val="Times New Roman"/>
        <family val="1"/>
      </rPr>
      <t xml:space="preserve"> С - Семёнова Ю.С.</t>
    </r>
    <r>
      <rPr>
        <sz val="11"/>
        <rFont val="Times New Roman"/>
        <family val="1"/>
      </rPr>
      <t xml:space="preserve"> (ВК, г.Москва), </t>
    </r>
    <r>
      <rPr>
        <b/>
        <sz val="11"/>
        <rFont val="Times New Roman"/>
        <family val="1"/>
      </rPr>
      <t xml:space="preserve">В - Субботина А.А. </t>
    </r>
    <r>
      <rPr>
        <sz val="11"/>
        <rFont val="Times New Roman"/>
        <family val="1"/>
      </rPr>
      <t>(ВК, г.Москва).</t>
    </r>
  </si>
  <si>
    <r>
      <t xml:space="preserve"> Судьи: Н - Семёнова Ю.С.</t>
    </r>
    <r>
      <rPr>
        <sz val="11"/>
        <rFont val="Times New Roman"/>
        <family val="1"/>
      </rPr>
      <t xml:space="preserve"> (ВК, г.Москва), </t>
    </r>
    <r>
      <rPr>
        <b/>
        <sz val="11"/>
        <rFont val="Times New Roman"/>
        <family val="1"/>
      </rPr>
      <t xml:space="preserve">С -  Субботина А.А. </t>
    </r>
    <r>
      <rPr>
        <sz val="11"/>
        <rFont val="Times New Roman"/>
        <family val="1"/>
      </rPr>
      <t xml:space="preserve">(ВК, г.Москва), </t>
    </r>
    <r>
      <rPr>
        <b/>
        <sz val="11"/>
        <rFont val="Times New Roman"/>
        <family val="1"/>
      </rPr>
      <t>В - Леппенен Г.Э.</t>
    </r>
    <r>
      <rPr>
        <sz val="11"/>
        <rFont val="Times New Roman"/>
        <family val="1"/>
      </rPr>
      <t xml:space="preserve"> (ВК, г.Санкт-Петербург).</t>
    </r>
  </si>
  <si>
    <t>Зачёты: для спортсменов-любителей, всадников на лошадях 4-5 лет, общий.</t>
  </si>
  <si>
    <r>
      <rPr>
        <b/>
        <sz val="10"/>
        <rFont val="Times New Roman"/>
        <family val="1"/>
      </rPr>
      <t>ЗОНДА Е ЭС1-13</t>
    </r>
    <r>
      <rPr>
        <sz val="10"/>
        <rFont val="Times New Roman"/>
        <family val="1"/>
      </rPr>
      <t>, коб., гнед., ольд., Зоник, Германия</t>
    </r>
  </si>
  <si>
    <t>КОМАНДНЫЙ ПРИЗ. ДЕТИ</t>
  </si>
  <si>
    <t>Зачёты: для детей, спортсменов-любителей.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</si>
</sst>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#,##0\ &quot;SFr.&quot;;\-#,##0\ &quot;SFr.&quot;"/>
    <numFmt numFmtId="189" formatCode="#,##0\ &quot;SFr.&quot;;[Red]\-#,##0\ &quot;SFr.&quot;"/>
    <numFmt numFmtId="190" formatCode="#,##0.00\ &quot;SFr.&quot;;\-#,##0.00\ &quot;SFr.&quot;"/>
    <numFmt numFmtId="191" formatCode="#,##0.00\ &quot;SFr.&quot;;[Red]\-#,##0.00\ &quot;SFr.&quot;"/>
    <numFmt numFmtId="192" formatCode="_-* #,##0\ &quot;SFr.&quot;_-;\-* #,##0\ &quot;SFr.&quot;_-;_-* &quot;-&quot;\ &quot;SFr.&quot;_-;_-@_-"/>
    <numFmt numFmtId="193" formatCode="_-* #,##0\ _S_F_r_._-;\-* #,##0\ _S_F_r_._-;_-* &quot;-&quot;\ _S_F_r_._-;_-@_-"/>
    <numFmt numFmtId="194" formatCode="_-* #,##0.00\ &quot;SFr.&quot;_-;\-* #,##0.00\ &quot;SFr.&quot;_-;_-* &quot;-&quot;??\ &quot;SFr.&quot;_-;_-@_-"/>
    <numFmt numFmtId="195" formatCode="_-* #,##0.00\ _S_F_r_._-;\-* #,##0.00\ _S_F_r_._-;_-* &quot;-&quot;??\ _S_F_r_._-;_-@_-"/>
    <numFmt numFmtId="196" formatCode="0.0%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%"/>
    <numFmt numFmtId="203" formatCode="0.000"/>
    <numFmt numFmtId="204" formatCode="[$-F400]h:mm:ss\ AM/PM"/>
    <numFmt numFmtId="205" formatCode="h:mm;@"/>
    <numFmt numFmtId="206" formatCode="#,##0_ ;[Red]\-#,##0\ "/>
    <numFmt numFmtId="207" formatCode="000000"/>
  </numFmts>
  <fonts count="55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0"/>
      <name val="Arial Cyr"/>
      <family val="2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16">
    <xf numFmtId="0" fontId="0" fillId="0" borderId="0" xfId="0" applyAlignment="1">
      <alignment/>
    </xf>
    <xf numFmtId="0" fontId="0" fillId="0" borderId="0" xfId="60">
      <alignment/>
      <protection/>
    </xf>
    <xf numFmtId="0" fontId="0" fillId="0" borderId="0" xfId="60" applyAlignment="1">
      <alignment wrapText="1"/>
      <protection/>
    </xf>
    <xf numFmtId="0" fontId="3" fillId="0" borderId="0" xfId="60" applyFont="1" applyBorder="1" applyAlignment="1">
      <alignment horizontal="left"/>
      <protection/>
    </xf>
    <xf numFmtId="0" fontId="0" fillId="0" borderId="0" xfId="0" applyFont="1" applyAlignment="1">
      <alignment/>
    </xf>
    <xf numFmtId="0" fontId="4" fillId="0" borderId="10" xfId="60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49" fontId="10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11" xfId="60" applyFont="1" applyBorder="1" applyAlignment="1">
      <alignment horizontal="center" vertical="center"/>
      <protection/>
    </xf>
    <xf numFmtId="0" fontId="10" fillId="0" borderId="11" xfId="0" applyFont="1" applyFill="1" applyBorder="1" applyAlignment="1">
      <alignment horizontal="center" vertical="center"/>
    </xf>
    <xf numFmtId="0" fontId="0" fillId="0" borderId="0" xfId="54">
      <alignment/>
      <protection/>
    </xf>
    <xf numFmtId="0" fontId="4" fillId="0" borderId="11" xfId="54" applyFont="1" applyBorder="1" applyAlignment="1">
      <alignment horizontal="center" vertical="center"/>
      <protection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0" xfId="54" applyFont="1" applyAlignment="1">
      <alignment vertical="top"/>
      <protection/>
    </xf>
    <xf numFmtId="0" fontId="9" fillId="0" borderId="0" xfId="54" applyFont="1" applyFill="1" applyBorder="1" applyAlignment="1">
      <alignment horizontal="left" vertical="top"/>
      <protection/>
    </xf>
    <xf numFmtId="0" fontId="9" fillId="0" borderId="0" xfId="54" applyFont="1" applyAlignment="1">
      <alignment vertical="top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4" fillId="0" borderId="0" xfId="60" applyFont="1" applyAlignment="1">
      <alignment vertical="top"/>
      <protection/>
    </xf>
    <xf numFmtId="0" fontId="8" fillId="0" borderId="0" xfId="54" applyFont="1" applyAlignment="1">
      <alignment/>
      <protection/>
    </xf>
    <xf numFmtId="0" fontId="9" fillId="0" borderId="0" xfId="54" applyFont="1" applyFill="1" applyBorder="1" applyAlignment="1">
      <alignment horizontal="left"/>
      <protection/>
    </xf>
    <xf numFmtId="0" fontId="9" fillId="0" borderId="0" xfId="54" applyFont="1" applyAlignment="1">
      <alignment/>
      <protection/>
    </xf>
    <xf numFmtId="0" fontId="9" fillId="0" borderId="0" xfId="0" applyFont="1" applyAlignment="1">
      <alignment/>
    </xf>
    <xf numFmtId="0" fontId="3" fillId="0" borderId="0" xfId="54" applyFont="1" applyAlignment="1">
      <alignment/>
      <protection/>
    </xf>
    <xf numFmtId="0" fontId="9" fillId="0" borderId="0" xfId="60" applyFont="1" applyAlignment="1">
      <alignment/>
      <protection/>
    </xf>
    <xf numFmtId="0" fontId="9" fillId="0" borderId="0" xfId="60" applyFont="1" applyAlignment="1">
      <alignment wrapText="1"/>
      <protection/>
    </xf>
    <xf numFmtId="0" fontId="9" fillId="0" borderId="0" xfId="60" applyFont="1" applyBorder="1" applyAlignment="1">
      <alignment horizontal="left"/>
      <protection/>
    </xf>
    <xf numFmtId="0" fontId="8" fillId="0" borderId="0" xfId="60" applyFont="1" applyAlignment="1">
      <alignment horizontal="left"/>
      <protection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8" fillId="0" borderId="0" xfId="60" applyFont="1" applyAlignment="1">
      <alignment/>
      <protection/>
    </xf>
    <xf numFmtId="0" fontId="3" fillId="0" borderId="0" xfId="60" applyFont="1" applyAlignment="1">
      <alignment/>
      <protection/>
    </xf>
    <xf numFmtId="0" fontId="8" fillId="0" borderId="11" xfId="60" applyFont="1" applyBorder="1" applyAlignment="1">
      <alignment horizontal="center" vertical="center" textRotation="90"/>
      <protection/>
    </xf>
    <xf numFmtId="0" fontId="8" fillId="0" borderId="11" xfId="60" applyFont="1" applyBorder="1" applyAlignment="1">
      <alignment horizontal="center" vertical="center"/>
      <protection/>
    </xf>
    <xf numFmtId="0" fontId="4" fillId="0" borderId="11" xfId="60" applyNumberFormat="1" applyFont="1" applyBorder="1" applyAlignment="1">
      <alignment horizontal="center" vertical="center"/>
      <protection/>
    </xf>
    <xf numFmtId="203" fontId="4" fillId="0" borderId="11" xfId="60" applyNumberFormat="1" applyFont="1" applyBorder="1" applyAlignment="1">
      <alignment horizontal="center" vertical="center"/>
      <protection/>
    </xf>
    <xf numFmtId="203" fontId="5" fillId="0" borderId="11" xfId="60" applyNumberFormat="1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NumberFormat="1" applyFont="1" applyBorder="1" applyAlignment="1">
      <alignment horizontal="center" vertical="center"/>
      <protection/>
    </xf>
    <xf numFmtId="203" fontId="4" fillId="0" borderId="0" xfId="60" applyNumberFormat="1" applyFont="1" applyBorder="1" applyAlignment="1">
      <alignment horizontal="center" vertical="center"/>
      <protection/>
    </xf>
    <xf numFmtId="203" fontId="5" fillId="0" borderId="0" xfId="60" applyNumberFormat="1" applyFont="1" applyBorder="1" applyAlignment="1">
      <alignment horizontal="center" vertical="center"/>
      <protection/>
    </xf>
    <xf numFmtId="0" fontId="1" fillId="0" borderId="0" xfId="60" applyFont="1">
      <alignment/>
      <protection/>
    </xf>
    <xf numFmtId="0" fontId="8" fillId="0" borderId="0" xfId="60" applyNumberFormat="1" applyFont="1" applyAlignment="1">
      <alignment horizontal="left"/>
      <protection/>
    </xf>
    <xf numFmtId="0" fontId="8" fillId="0" borderId="0" xfId="54" applyFont="1" applyAlignment="1">
      <alignment wrapText="1"/>
      <protection/>
    </xf>
    <xf numFmtId="0" fontId="8" fillId="0" borderId="0" xfId="54" applyFont="1" applyAlignment="1">
      <alignment horizontal="center"/>
      <protection/>
    </xf>
    <xf numFmtId="0" fontId="4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wrapText="1"/>
      <protection/>
    </xf>
    <xf numFmtId="203" fontId="4" fillId="0" borderId="11" xfId="60" applyNumberFormat="1" applyFont="1" applyBorder="1" applyAlignment="1">
      <alignment horizontal="center" vertical="center" wrapText="1"/>
      <protection/>
    </xf>
    <xf numFmtId="203" fontId="5" fillId="0" borderId="11" xfId="60" applyNumberFormat="1" applyFont="1" applyBorder="1" applyAlignment="1">
      <alignment horizontal="center" vertical="center" wrapText="1"/>
      <protection/>
    </xf>
    <xf numFmtId="0" fontId="8" fillId="0" borderId="11" xfId="54" applyFont="1" applyBorder="1" applyAlignment="1">
      <alignment horizontal="center" vertical="center"/>
      <protection/>
    </xf>
    <xf numFmtId="0" fontId="5" fillId="0" borderId="0" xfId="81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4" fillId="0" borderId="0" xfId="81" applyFont="1" applyFill="1" applyBorder="1" applyAlignment="1" applyProtection="1">
      <alignment horizontal="center" vertical="center" wrapText="1"/>
      <protection locked="0"/>
    </xf>
    <xf numFmtId="0" fontId="0" fillId="0" borderId="0" xfId="60" applyBorder="1" applyAlignment="1">
      <alignment vertical="center"/>
      <protection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84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49" fontId="10" fillId="0" borderId="11" xfId="79" applyNumberFormat="1" applyFont="1" applyFill="1" applyBorder="1" applyAlignment="1">
      <alignment horizontal="center" vertical="center" wrapText="1"/>
      <protection/>
    </xf>
    <xf numFmtId="0" fontId="5" fillId="0" borderId="11" xfId="76" applyFont="1" applyFill="1" applyBorder="1" applyAlignment="1">
      <alignment horizontal="left" vertical="center" wrapText="1"/>
      <protection/>
    </xf>
    <xf numFmtId="0" fontId="4" fillId="0" borderId="11" xfId="79" applyFont="1" applyFill="1" applyBorder="1" applyAlignment="1">
      <alignment horizontal="center" vertical="center" wrapText="1"/>
      <protection/>
    </xf>
    <xf numFmtId="49" fontId="10" fillId="0" borderId="11" xfId="88" applyNumberFormat="1" applyFont="1" applyFill="1" applyBorder="1" applyAlignment="1">
      <alignment horizontal="center" vertical="center" wrapText="1"/>
      <protection/>
    </xf>
    <xf numFmtId="0" fontId="5" fillId="0" borderId="11" xfId="92" applyFont="1" applyFill="1" applyBorder="1" applyAlignment="1">
      <alignment horizontal="left" vertical="center" wrapText="1"/>
      <protection/>
    </xf>
    <xf numFmtId="49" fontId="10" fillId="0" borderId="11" xfId="59" applyNumberFormat="1" applyFont="1" applyFill="1" applyBorder="1" applyAlignment="1">
      <alignment horizontal="center" vertical="center" wrapText="1"/>
      <protection/>
    </xf>
    <xf numFmtId="0" fontId="10" fillId="0" borderId="11" xfId="88" applyFont="1" applyFill="1" applyBorder="1" applyAlignment="1">
      <alignment horizontal="center" vertical="center" wrapText="1"/>
      <protection/>
    </xf>
    <xf numFmtId="0" fontId="5" fillId="0" borderId="11" xfId="58" applyFont="1" applyFill="1" applyBorder="1" applyAlignment="1" applyProtection="1">
      <alignment horizontal="left" vertical="center" wrapText="1"/>
      <protection locked="0"/>
    </xf>
    <xf numFmtId="0" fontId="4" fillId="0" borderId="11" xfId="58" applyFont="1" applyFill="1" applyBorder="1" applyAlignment="1" applyProtection="1">
      <alignment horizontal="center" vertical="center" wrapText="1"/>
      <protection locked="0"/>
    </xf>
    <xf numFmtId="0" fontId="5" fillId="0" borderId="11" xfId="58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88" applyNumberFormat="1" applyFont="1" applyFill="1" applyBorder="1" applyAlignment="1">
      <alignment horizontal="center" vertical="center" wrapText="1"/>
      <protection/>
    </xf>
    <xf numFmtId="0" fontId="10" fillId="0" borderId="10" xfId="88" applyFont="1" applyFill="1" applyBorder="1" applyAlignment="1">
      <alignment horizontal="center" vertical="center" wrapText="1"/>
      <protection/>
    </xf>
    <xf numFmtId="49" fontId="10" fillId="0" borderId="10" xfId="59" applyNumberFormat="1" applyFont="1" applyFill="1" applyBorder="1" applyAlignment="1">
      <alignment horizontal="center" vertical="center" wrapText="1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3" xfId="60" applyNumberFormat="1" applyFont="1" applyBorder="1" applyAlignment="1">
      <alignment horizontal="center" vertical="center"/>
      <protection/>
    </xf>
    <xf numFmtId="203" fontId="4" fillId="0" borderId="13" xfId="60" applyNumberFormat="1" applyFont="1" applyBorder="1" applyAlignment="1">
      <alignment horizontal="center" vertical="center"/>
      <protection/>
    </xf>
    <xf numFmtId="203" fontId="5" fillId="0" borderId="13" xfId="60" applyNumberFormat="1" applyFont="1" applyBorder="1" applyAlignment="1">
      <alignment horizontal="center" vertical="center"/>
      <protection/>
    </xf>
    <xf numFmtId="49" fontId="4" fillId="0" borderId="11" xfId="61" applyNumberFormat="1" applyFont="1" applyFill="1" applyBorder="1" applyAlignment="1">
      <alignment horizontal="center" vertical="center"/>
      <protection/>
    </xf>
    <xf numFmtId="0" fontId="4" fillId="0" borderId="11" xfId="78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10" fillId="0" borderId="10" xfId="55" applyNumberFormat="1" applyFont="1" applyFill="1" applyBorder="1" applyAlignment="1">
      <alignment horizontal="center" vertical="center"/>
      <protection/>
    </xf>
    <xf numFmtId="49" fontId="10" fillId="0" borderId="11" xfId="55" applyNumberFormat="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vertical="center" wrapText="1"/>
      <protection/>
    </xf>
    <xf numFmtId="49" fontId="10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55" applyFont="1" applyFill="1" applyBorder="1" applyAlignment="1" applyProtection="1">
      <alignment horizontal="left" vertical="center" wrapText="1"/>
      <protection locked="0"/>
    </xf>
    <xf numFmtId="0" fontId="4" fillId="0" borderId="11" xfId="55" applyFont="1" applyFill="1" applyBorder="1" applyAlignment="1" applyProtection="1">
      <alignment horizontal="center" vertical="center" wrapText="1"/>
      <protection locked="0"/>
    </xf>
    <xf numFmtId="49" fontId="10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55" applyFont="1" applyFill="1" applyBorder="1" applyAlignment="1">
      <alignment horizontal="center" vertical="center"/>
      <protection/>
    </xf>
    <xf numFmtId="0" fontId="5" fillId="0" borderId="11" xfId="80" applyFont="1" applyFill="1" applyBorder="1" applyAlignment="1">
      <alignment horizontal="left" vertical="center" wrapText="1"/>
      <protection/>
    </xf>
    <xf numFmtId="49" fontId="10" fillId="0" borderId="11" xfId="80" applyNumberFormat="1" applyFont="1" applyFill="1" applyBorder="1" applyAlignment="1">
      <alignment horizontal="center" vertical="center"/>
      <protection/>
    </xf>
    <xf numFmtId="0" fontId="10" fillId="0" borderId="11" xfId="80" applyFont="1" applyFill="1" applyBorder="1" applyAlignment="1">
      <alignment horizontal="center" vertical="center" wrapText="1"/>
      <protection/>
    </xf>
    <xf numFmtId="197" fontId="4" fillId="0" borderId="11" xfId="60" applyNumberFormat="1" applyFont="1" applyBorder="1" applyAlignment="1">
      <alignment horizontal="center" vertical="center"/>
      <protection/>
    </xf>
    <xf numFmtId="197" fontId="4" fillId="0" borderId="13" xfId="60" applyNumberFormat="1" applyFont="1" applyBorder="1" applyAlignment="1">
      <alignment horizontal="center" vertical="center"/>
      <protection/>
    </xf>
    <xf numFmtId="197" fontId="4" fillId="0" borderId="11" xfId="0" applyNumberFormat="1" applyFont="1" applyBorder="1" applyAlignment="1">
      <alignment horizontal="center" vertical="center"/>
    </xf>
    <xf numFmtId="197" fontId="4" fillId="0" borderId="11" xfId="0" applyNumberFormat="1" applyFont="1" applyFill="1" applyBorder="1" applyAlignment="1">
      <alignment horizontal="center" vertical="center"/>
    </xf>
    <xf numFmtId="0" fontId="4" fillId="0" borderId="0" xfId="79" applyFont="1" applyFill="1" applyBorder="1" applyAlignment="1">
      <alignment horizontal="center" vertical="center" wrapText="1"/>
      <protection/>
    </xf>
    <xf numFmtId="49" fontId="10" fillId="0" borderId="0" xfId="79" applyNumberFormat="1" applyFont="1" applyFill="1" applyBorder="1" applyAlignment="1">
      <alignment horizontal="center" vertical="center" wrapText="1"/>
      <protection/>
    </xf>
    <xf numFmtId="0" fontId="5" fillId="0" borderId="0" xfId="75" applyFont="1" applyFill="1" applyBorder="1" applyAlignment="1">
      <alignment horizontal="left" vertical="center" wrapText="1"/>
      <protection/>
    </xf>
    <xf numFmtId="49" fontId="4" fillId="0" borderId="0" xfId="75" applyNumberFormat="1" applyFont="1" applyFill="1" applyBorder="1" applyAlignment="1">
      <alignment horizontal="center" vertical="center" wrapText="1"/>
      <protection/>
    </xf>
    <xf numFmtId="0" fontId="5" fillId="0" borderId="0" xfId="89" applyFont="1" applyFill="1" applyBorder="1" applyAlignment="1">
      <alignment vertical="center" wrapText="1"/>
      <protection/>
    </xf>
    <xf numFmtId="49" fontId="10" fillId="0" borderId="0" xfId="89" applyNumberFormat="1" applyFont="1" applyFill="1" applyBorder="1" applyAlignment="1">
      <alignment horizontal="center" vertical="center" wrapText="1"/>
      <protection/>
    </xf>
    <xf numFmtId="0" fontId="10" fillId="0" borderId="0" xfId="89" applyFont="1" applyFill="1" applyBorder="1" applyAlignment="1">
      <alignment horizontal="center" vertical="center"/>
      <protection/>
    </xf>
    <xf numFmtId="0" fontId="11" fillId="0" borderId="0" xfId="76" applyFont="1" applyFill="1" applyBorder="1" applyAlignment="1">
      <alignment horizontal="center" vertical="center" wrapText="1"/>
      <protection/>
    </xf>
    <xf numFmtId="197" fontId="4" fillId="0" borderId="0" xfId="60" applyNumberFormat="1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1" xfId="81" applyFont="1" applyFill="1" applyBorder="1" applyAlignment="1" applyProtection="1">
      <alignment horizontal="center" vertical="center" wrapText="1"/>
      <protection locked="0"/>
    </xf>
    <xf numFmtId="0" fontId="5" fillId="0" borderId="11" xfId="78" applyFont="1" applyFill="1" applyBorder="1" applyAlignment="1">
      <alignment horizontal="left" vertical="center" wrapText="1"/>
      <protection/>
    </xf>
    <xf numFmtId="49" fontId="4" fillId="0" borderId="11" xfId="76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vertical="center" wrapText="1"/>
    </xf>
    <xf numFmtId="49" fontId="10" fillId="0" borderId="11" xfId="78" applyNumberFormat="1" applyFont="1" applyFill="1" applyBorder="1" applyAlignment="1">
      <alignment horizontal="center" vertical="center" wrapText="1"/>
      <protection/>
    </xf>
    <xf numFmtId="49" fontId="10" fillId="0" borderId="11" xfId="82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56" applyFont="1" applyFill="1" applyBorder="1" applyAlignment="1" applyProtection="1">
      <alignment horizontal="center" vertical="center" wrapText="1"/>
      <protection locked="0"/>
    </xf>
    <xf numFmtId="0" fontId="9" fillId="0" borderId="0" xfId="60" applyFont="1" applyFill="1" applyAlignment="1">
      <alignment wrapText="1"/>
      <protection/>
    </xf>
    <xf numFmtId="0" fontId="9" fillId="0" borderId="0" xfId="60" applyFont="1" applyFill="1" applyBorder="1" applyAlignment="1">
      <alignment horizontal="left"/>
      <protection/>
    </xf>
    <xf numFmtId="0" fontId="8" fillId="0" borderId="0" xfId="60" applyFont="1" applyFill="1" applyAlignment="1">
      <alignment horizontal="left"/>
      <protection/>
    </xf>
    <xf numFmtId="0" fontId="8" fillId="0" borderId="0" xfId="60" applyNumberFormat="1" applyFont="1" applyFill="1" applyAlignment="1">
      <alignment horizontal="left"/>
      <protection/>
    </xf>
    <xf numFmtId="0" fontId="8" fillId="0" borderId="0" xfId="54" applyFont="1" applyFill="1" applyAlignment="1">
      <alignment wrapText="1"/>
      <protection/>
    </xf>
    <xf numFmtId="0" fontId="0" fillId="0" borderId="0" xfId="54" applyFill="1">
      <alignment/>
      <protection/>
    </xf>
    <xf numFmtId="0" fontId="4" fillId="0" borderId="10" xfId="55" applyFont="1" applyFill="1" applyBorder="1" applyAlignment="1" applyProtection="1">
      <alignment horizontal="center" vertical="center" wrapText="1"/>
      <protection locked="0"/>
    </xf>
    <xf numFmtId="0" fontId="4" fillId="0" borderId="10" xfId="58" applyFont="1" applyFill="1" applyBorder="1" applyAlignment="1" applyProtection="1">
      <alignment horizontal="center" vertical="center" wrapText="1"/>
      <protection locked="0"/>
    </xf>
    <xf numFmtId="0" fontId="5" fillId="0" borderId="11" xfId="91" applyFont="1" applyFill="1" applyBorder="1" applyAlignment="1">
      <alignment horizontal="left" vertical="center" wrapText="1"/>
      <protection/>
    </xf>
    <xf numFmtId="197" fontId="4" fillId="0" borderId="13" xfId="0" applyNumberFormat="1" applyFont="1" applyBorder="1" applyAlignment="1">
      <alignment horizontal="center" vertical="center"/>
    </xf>
    <xf numFmtId="203" fontId="4" fillId="0" borderId="13" xfId="60" applyNumberFormat="1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197" fontId="4" fillId="0" borderId="13" xfId="0" applyNumberFormat="1" applyFont="1" applyFill="1" applyBorder="1" applyAlignment="1">
      <alignment horizontal="center" vertical="center"/>
    </xf>
    <xf numFmtId="203" fontId="5" fillId="0" borderId="13" xfId="60" applyNumberFormat="1" applyFont="1" applyBorder="1" applyAlignment="1">
      <alignment horizontal="center" vertical="center" wrapText="1"/>
      <protection/>
    </xf>
    <xf numFmtId="0" fontId="4" fillId="0" borderId="10" xfId="79" applyFont="1" applyFill="1" applyBorder="1" applyAlignment="1">
      <alignment horizontal="center" vertical="center" wrapText="1"/>
      <protection/>
    </xf>
    <xf numFmtId="49" fontId="4" fillId="0" borderId="11" xfId="91" applyNumberFormat="1" applyFont="1" applyFill="1" applyBorder="1" applyAlignment="1">
      <alignment horizontal="center" vertical="center" wrapText="1"/>
      <protection/>
    </xf>
    <xf numFmtId="0" fontId="52" fillId="0" borderId="11" xfId="56" applyFont="1" applyFill="1" applyBorder="1" applyAlignment="1" applyProtection="1">
      <alignment horizontal="center" vertical="center" wrapText="1"/>
      <protection locked="0"/>
    </xf>
    <xf numFmtId="0" fontId="5" fillId="0" borderId="11" xfId="60" applyFont="1" applyBorder="1" applyAlignment="1">
      <alignment horizontal="center" vertical="center"/>
      <protection/>
    </xf>
    <xf numFmtId="49" fontId="10" fillId="0" borderId="10" xfId="78" applyNumberFormat="1" applyFont="1" applyFill="1" applyBorder="1" applyAlignment="1">
      <alignment horizontal="center" vertical="center" wrapText="1"/>
      <protection/>
    </xf>
    <xf numFmtId="49" fontId="4" fillId="0" borderId="11" xfId="78" applyNumberFormat="1" applyFont="1" applyFill="1" applyBorder="1" applyAlignment="1">
      <alignment horizontal="center" vertical="center" wrapText="1"/>
      <protection/>
    </xf>
    <xf numFmtId="0" fontId="5" fillId="0" borderId="10" xfId="78" applyFont="1" applyFill="1" applyBorder="1" applyAlignment="1">
      <alignment horizontal="left" vertical="center" wrapText="1"/>
      <protection/>
    </xf>
    <xf numFmtId="0" fontId="5" fillId="0" borderId="11" xfId="85" applyFont="1" applyFill="1" applyBorder="1" applyAlignment="1">
      <alignment horizontal="left" vertical="center" wrapText="1"/>
      <protection/>
    </xf>
    <xf numFmtId="0" fontId="4" fillId="0" borderId="11" xfId="85" applyFont="1" applyFill="1" applyBorder="1" applyAlignment="1">
      <alignment horizontal="center" vertical="center" wrapText="1"/>
      <protection/>
    </xf>
    <xf numFmtId="0" fontId="5" fillId="0" borderId="10" xfId="92" applyFont="1" applyFill="1" applyBorder="1" applyAlignment="1">
      <alignment horizontal="left" vertical="center" wrapText="1"/>
      <protection/>
    </xf>
    <xf numFmtId="0" fontId="10" fillId="0" borderId="11" xfId="76" applyFont="1" applyFill="1" applyBorder="1" applyAlignment="1">
      <alignment horizontal="center" vertical="center" wrapText="1"/>
      <protection/>
    </xf>
    <xf numFmtId="0" fontId="5" fillId="0" borderId="11" xfId="86" applyFont="1" applyFill="1" applyBorder="1" applyAlignment="1">
      <alignment horizontal="left" vertical="center" wrapText="1"/>
      <protection/>
    </xf>
    <xf numFmtId="0" fontId="5" fillId="0" borderId="10" xfId="91" applyFont="1" applyFill="1" applyBorder="1" applyAlignment="1">
      <alignment horizontal="left" vertical="center" wrapText="1"/>
      <protection/>
    </xf>
    <xf numFmtId="49" fontId="10" fillId="0" borderId="11" xfId="89" applyNumberFormat="1" applyFont="1" applyFill="1" applyBorder="1" applyAlignment="1">
      <alignment horizontal="center" vertical="center" wrapText="1"/>
      <protection/>
    </xf>
    <xf numFmtId="49" fontId="10" fillId="0" borderId="11" xfId="87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91" applyFont="1" applyFill="1" applyBorder="1" applyAlignment="1">
      <alignment horizontal="center" vertical="center"/>
      <protection/>
    </xf>
    <xf numFmtId="0" fontId="10" fillId="0" borderId="10" xfId="91" applyFont="1" applyFill="1" applyBorder="1" applyAlignment="1">
      <alignment horizontal="center" vertical="center" wrapText="1"/>
      <protection/>
    </xf>
    <xf numFmtId="0" fontId="4" fillId="0" borderId="11" xfId="76" applyFont="1" applyFill="1" applyBorder="1" applyAlignment="1">
      <alignment horizontal="center" vertical="center" wrapText="1"/>
      <protection/>
    </xf>
    <xf numFmtId="0" fontId="4" fillId="0" borderId="11" xfId="77" applyFont="1" applyFill="1" applyBorder="1" applyAlignment="1">
      <alignment horizontal="center" vertical="center" wrapText="1"/>
      <protection/>
    </xf>
    <xf numFmtId="0" fontId="53" fillId="0" borderId="11" xfId="63" applyFont="1" applyFill="1" applyBorder="1" applyAlignment="1">
      <alignment horizontal="center" vertical="center" wrapText="1"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0" fontId="10" fillId="0" borderId="11" xfId="63" applyFont="1" applyFill="1" applyBorder="1" applyAlignment="1">
      <alignment horizontal="center" vertical="center" wrapText="1"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49" fontId="52" fillId="0" borderId="11" xfId="88" applyNumberFormat="1" applyFont="1" applyFill="1" applyBorder="1" applyAlignment="1">
      <alignment horizontal="center" vertical="center" wrapText="1"/>
      <protection/>
    </xf>
    <xf numFmtId="49" fontId="10" fillId="0" borderId="10" xfId="79" applyNumberFormat="1" applyFont="1" applyFill="1" applyBorder="1" applyAlignment="1">
      <alignment horizontal="center" vertical="center" wrapText="1"/>
      <protection/>
    </xf>
    <xf numFmtId="49" fontId="53" fillId="0" borderId="11" xfId="88" applyNumberFormat="1" applyFont="1" applyFill="1" applyBorder="1" applyAlignment="1">
      <alignment horizontal="center" vertical="center" wrapText="1"/>
      <protection/>
    </xf>
    <xf numFmtId="49" fontId="53" fillId="0" borderId="11" xfId="82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86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0" fontId="53" fillId="0" borderId="10" xfId="63" applyFont="1" applyFill="1" applyBorder="1" applyAlignment="1">
      <alignment horizontal="center" vertical="center" wrapText="1"/>
      <protection/>
    </xf>
    <xf numFmtId="49" fontId="10" fillId="32" borderId="10" xfId="88" applyNumberFormat="1" applyFont="1" applyFill="1" applyBorder="1" applyAlignment="1">
      <alignment horizontal="center" vertical="center" wrapText="1"/>
      <protection/>
    </xf>
    <xf numFmtId="0" fontId="52" fillId="0" borderId="10" xfId="56" applyFont="1" applyFill="1" applyBorder="1" applyAlignment="1" applyProtection="1">
      <alignment horizontal="center" vertical="center" wrapText="1"/>
      <protection locked="0"/>
    </xf>
    <xf numFmtId="0" fontId="5" fillId="0" borderId="11" xfId="87" applyFont="1" applyFill="1" applyBorder="1" applyAlignment="1" applyProtection="1">
      <alignment horizontal="left" vertical="center" wrapText="1"/>
      <protection locked="0"/>
    </xf>
    <xf numFmtId="0" fontId="5" fillId="0" borderId="10" xfId="80" applyFont="1" applyFill="1" applyBorder="1" applyAlignment="1">
      <alignment horizontal="left" vertical="center" wrapText="1"/>
      <protection/>
    </xf>
    <xf numFmtId="49" fontId="53" fillId="0" borderId="10" xfId="82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80" applyNumberFormat="1" applyFont="1" applyFill="1" applyBorder="1" applyAlignment="1">
      <alignment horizontal="center" vertical="center"/>
      <protection/>
    </xf>
    <xf numFmtId="0" fontId="10" fillId="0" borderId="10" xfId="80" applyFont="1" applyFill="1" applyBorder="1" applyAlignment="1">
      <alignment horizontal="center" vertical="center" wrapText="1"/>
      <protection/>
    </xf>
    <xf numFmtId="0" fontId="4" fillId="0" borderId="11" xfId="83" applyFont="1" applyFill="1" applyBorder="1" applyAlignment="1" applyProtection="1">
      <alignment horizontal="center" vertical="center" wrapText="1"/>
      <protection locked="0"/>
    </xf>
    <xf numFmtId="0" fontId="5" fillId="0" borderId="11" xfId="82" applyFont="1" applyFill="1" applyBorder="1" applyAlignment="1" applyProtection="1">
      <alignment vertical="center" wrapText="1"/>
      <protection locked="0"/>
    </xf>
    <xf numFmtId="0" fontId="4" fillId="0" borderId="11" xfId="84" applyFont="1" applyFill="1" applyBorder="1" applyAlignment="1">
      <alignment horizontal="center" vertical="center" wrapText="1"/>
      <protection/>
    </xf>
    <xf numFmtId="0" fontId="5" fillId="0" borderId="11" xfId="84" applyFont="1" applyFill="1" applyBorder="1" applyAlignment="1">
      <alignment horizontal="left" vertical="center" wrapText="1"/>
      <protection/>
    </xf>
    <xf numFmtId="0" fontId="10" fillId="0" borderId="11" xfId="87" applyFont="1" applyFill="1" applyBorder="1" applyAlignment="1" applyProtection="1">
      <alignment horizontal="center" vertical="center" wrapText="1"/>
      <protection locked="0"/>
    </xf>
    <xf numFmtId="0" fontId="5" fillId="0" borderId="10" xfId="61" applyFont="1" applyFill="1" applyBorder="1" applyAlignment="1">
      <alignment vertical="center" wrapText="1"/>
      <protection/>
    </xf>
    <xf numFmtId="0" fontId="4" fillId="0" borderId="10" xfId="84" applyFont="1" applyFill="1" applyBorder="1" applyAlignment="1">
      <alignment horizontal="center" vertical="center" wrapText="1"/>
      <protection/>
    </xf>
    <xf numFmtId="0" fontId="5" fillId="0" borderId="11" xfId="89" applyFont="1" applyFill="1" applyBorder="1" applyAlignment="1">
      <alignment vertical="center" wrapText="1"/>
      <protection/>
    </xf>
    <xf numFmtId="0" fontId="5" fillId="0" borderId="11" xfId="77" applyFont="1" applyFill="1" applyBorder="1" applyAlignment="1">
      <alignment horizontal="left" vertical="center" wrapText="1"/>
      <protection/>
    </xf>
    <xf numFmtId="0" fontId="4" fillId="0" borderId="11" xfId="55" applyFont="1" applyFill="1" applyBorder="1" applyAlignment="1">
      <alignment horizontal="left" vertical="center" wrapText="1"/>
      <protection/>
    </xf>
    <xf numFmtId="49" fontId="4" fillId="0" borderId="10" xfId="76" applyNumberFormat="1" applyFont="1" applyFill="1" applyBorder="1" applyAlignment="1">
      <alignment horizontal="center" vertical="center" wrapText="1"/>
      <protection/>
    </xf>
    <xf numFmtId="0" fontId="54" fillId="0" borderId="11" xfId="56" applyFont="1" applyFill="1" applyBorder="1" applyAlignment="1">
      <alignment horizontal="left" vertical="center" wrapText="1"/>
      <protection/>
    </xf>
    <xf numFmtId="49" fontId="10" fillId="0" borderId="10" xfId="89" applyNumberFormat="1" applyFont="1" applyFill="1" applyBorder="1" applyAlignment="1">
      <alignment horizontal="center" vertical="center" wrapText="1"/>
      <protection/>
    </xf>
    <xf numFmtId="0" fontId="10" fillId="0" borderId="10" xfId="89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14" xfId="60" applyFont="1" applyBorder="1" applyAlignment="1">
      <alignment horizontal="center" vertical="center" textRotation="90"/>
      <protection/>
    </xf>
    <xf numFmtId="49" fontId="10" fillId="0" borderId="11" xfId="61" applyNumberFormat="1" applyFont="1" applyFill="1" applyBorder="1" applyAlignment="1">
      <alignment horizontal="center" vertical="center"/>
      <protection/>
    </xf>
    <xf numFmtId="0" fontId="5" fillId="0" borderId="10" xfId="82" applyFont="1" applyFill="1" applyBorder="1" applyAlignment="1" applyProtection="1">
      <alignment vertical="center" wrapText="1"/>
      <protection locked="0"/>
    </xf>
    <xf numFmtId="0" fontId="8" fillId="0" borderId="0" xfId="0" applyFont="1" applyFill="1" applyAlignment="1">
      <alignment vertical="top"/>
    </xf>
    <xf numFmtId="0" fontId="5" fillId="0" borderId="11" xfId="54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197" fontId="4" fillId="0" borderId="0" xfId="0" applyNumberFormat="1" applyFont="1" applyBorder="1" applyAlignment="1">
      <alignment horizontal="center" vertical="center"/>
    </xf>
    <xf numFmtId="203" fontId="4" fillId="0" borderId="0" xfId="60" applyNumberFormat="1" applyFont="1" applyBorder="1" applyAlignment="1">
      <alignment horizontal="center" vertical="center" wrapText="1"/>
      <protection/>
    </xf>
    <xf numFmtId="197" fontId="4" fillId="0" borderId="0" xfId="0" applyNumberFormat="1" applyFont="1" applyFill="1" applyBorder="1" applyAlignment="1">
      <alignment horizontal="center" vertical="center"/>
    </xf>
    <xf numFmtId="203" fontId="5" fillId="0" borderId="0" xfId="60" applyNumberFormat="1" applyFont="1" applyBorder="1" applyAlignment="1">
      <alignment horizontal="center" vertical="center" wrapText="1"/>
      <protection/>
    </xf>
    <xf numFmtId="49" fontId="10" fillId="0" borderId="11" xfId="91" applyNumberFormat="1" applyFont="1" applyFill="1" applyBorder="1" applyAlignment="1">
      <alignment horizontal="center" vertical="center" wrapText="1"/>
      <protection/>
    </xf>
    <xf numFmtId="0" fontId="10" fillId="0" borderId="11" xfId="91" applyFont="1" applyFill="1" applyBorder="1" applyAlignment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91" applyFont="1" applyFill="1" applyBorder="1" applyAlignment="1">
      <alignment horizontal="center" vertical="center" wrapText="1"/>
      <protection/>
    </xf>
    <xf numFmtId="0" fontId="4" fillId="0" borderId="11" xfId="91" applyFont="1" applyFill="1" applyBorder="1" applyAlignment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89" applyFont="1" applyFill="1" applyBorder="1" applyAlignment="1">
      <alignment horizontal="center" vertical="center" wrapText="1"/>
      <protection/>
    </xf>
    <xf numFmtId="49" fontId="10" fillId="0" borderId="10" xfId="91" applyNumberFormat="1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left" vertical="center" wrapText="1"/>
    </xf>
    <xf numFmtId="49" fontId="10" fillId="0" borderId="11" xfId="60" applyNumberFormat="1" applyFont="1" applyFill="1" applyBorder="1" applyAlignment="1">
      <alignment horizontal="center" vertical="center"/>
      <protection/>
    </xf>
    <xf numFmtId="0" fontId="5" fillId="0" borderId="10" xfId="89" applyFont="1" applyFill="1" applyBorder="1" applyAlignment="1">
      <alignment vertical="center" wrapText="1"/>
      <protection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49" fontId="10" fillId="0" borderId="11" xfId="84" applyNumberFormat="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left" vertical="center" wrapText="1"/>
      <protection/>
    </xf>
    <xf numFmtId="0" fontId="5" fillId="0" borderId="10" xfId="84" applyFont="1" applyFill="1" applyBorder="1" applyAlignment="1">
      <alignment horizontal="left" vertical="center" wrapText="1"/>
      <protection/>
    </xf>
    <xf numFmtId="49" fontId="10" fillId="0" borderId="11" xfId="77" applyNumberFormat="1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0" fontId="5" fillId="0" borderId="11" xfId="70" applyFont="1" applyFill="1" applyBorder="1" applyAlignment="1">
      <alignment horizontal="left" vertical="center" wrapText="1"/>
      <protection/>
    </xf>
    <xf numFmtId="0" fontId="10" fillId="0" borderId="10" xfId="82" applyFont="1" applyFill="1" applyBorder="1" applyAlignment="1" applyProtection="1">
      <alignment horizontal="center" vertical="center" wrapText="1"/>
      <protection locked="0"/>
    </xf>
    <xf numFmtId="0" fontId="4" fillId="0" borderId="10" xfId="90" applyFont="1" applyFill="1" applyBorder="1" applyAlignment="1">
      <alignment horizontal="center" vertical="center" wrapText="1"/>
      <protection/>
    </xf>
    <xf numFmtId="49" fontId="10" fillId="0" borderId="11" xfId="61" applyNumberFormat="1" applyFont="1" applyFill="1" applyBorder="1" applyAlignment="1">
      <alignment horizontal="center" vertical="center" wrapText="1"/>
      <protection/>
    </xf>
    <xf numFmtId="49" fontId="10" fillId="0" borderId="11" xfId="85" applyNumberFormat="1" applyFont="1" applyFill="1" applyBorder="1" applyAlignment="1">
      <alignment horizontal="center" vertical="center" wrapText="1"/>
      <protection/>
    </xf>
    <xf numFmtId="49" fontId="10" fillId="0" borderId="10" xfId="84" applyNumberFormat="1" applyFont="1" applyFill="1" applyBorder="1" applyAlignment="1">
      <alignment horizontal="center" vertical="center" wrapText="1"/>
      <protection/>
    </xf>
    <xf numFmtId="0" fontId="5" fillId="0" borderId="13" xfId="60" applyFont="1" applyBorder="1" applyAlignment="1">
      <alignment horizontal="center" vertical="center"/>
      <protection/>
    </xf>
    <xf numFmtId="0" fontId="4" fillId="0" borderId="13" xfId="91" applyFont="1" applyFill="1" applyBorder="1" applyAlignment="1">
      <alignment horizontal="center" vertical="center" wrapText="1"/>
      <protection/>
    </xf>
    <xf numFmtId="0" fontId="5" fillId="0" borderId="10" xfId="79" applyFont="1" applyFill="1" applyBorder="1" applyAlignment="1">
      <alignment horizontal="left" vertical="center" wrapText="1"/>
      <protection/>
    </xf>
    <xf numFmtId="49" fontId="4" fillId="0" borderId="10" xfId="91" applyNumberFormat="1" applyFont="1" applyFill="1" applyBorder="1" applyAlignment="1">
      <alignment horizontal="center" vertical="center" wrapText="1"/>
      <protection/>
    </xf>
    <xf numFmtId="0" fontId="5" fillId="0" borderId="10" xfId="76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10" fillId="0" borderId="11" xfId="88" applyFont="1" applyFill="1" applyBorder="1" applyAlignment="1">
      <alignment horizontal="center" vertical="center"/>
      <protection/>
    </xf>
    <xf numFmtId="49" fontId="10" fillId="0" borderId="10" xfId="70" applyNumberFormat="1" applyFont="1" applyFill="1" applyBorder="1" applyAlignment="1">
      <alignment horizontal="center" vertical="center" wrapText="1"/>
      <protection/>
    </xf>
    <xf numFmtId="206" fontId="4" fillId="0" borderId="11" xfId="90" applyNumberFormat="1" applyFont="1" applyFill="1" applyBorder="1" applyAlignment="1">
      <alignment horizontal="center" vertical="center"/>
      <protection/>
    </xf>
    <xf numFmtId="0" fontId="5" fillId="0" borderId="11" xfId="90" applyFont="1" applyFill="1" applyBorder="1" applyAlignment="1">
      <alignment horizontal="left" vertical="center" wrapText="1"/>
      <protection/>
    </xf>
    <xf numFmtId="0" fontId="4" fillId="0" borderId="11" xfId="54" applyFont="1" applyFill="1" applyBorder="1" applyAlignment="1" applyProtection="1">
      <alignment horizontal="center" vertical="center" wrapText="1"/>
      <protection locked="0"/>
    </xf>
    <xf numFmtId="49" fontId="10" fillId="0" borderId="11" xfId="54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66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left" vertical="center" wrapText="1"/>
    </xf>
    <xf numFmtId="1" fontId="4" fillId="0" borderId="11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>
      <alignment horizontal="center" vertical="center" wrapText="1"/>
    </xf>
    <xf numFmtId="0" fontId="10" fillId="0" borderId="11" xfId="61" applyFont="1" applyFill="1" applyBorder="1" applyAlignment="1">
      <alignment horizontal="center" vertical="center"/>
      <protection/>
    </xf>
    <xf numFmtId="0" fontId="54" fillId="0" borderId="11" xfId="56" applyFont="1" applyFill="1" applyBorder="1" applyAlignment="1" applyProtection="1">
      <alignment horizontal="left" vertical="center" wrapText="1"/>
      <protection locked="0"/>
    </xf>
    <xf numFmtId="49" fontId="10" fillId="0" borderId="10" xfId="61" applyNumberFormat="1" applyFont="1" applyFill="1" applyBorder="1" applyAlignment="1">
      <alignment horizontal="center" vertical="center"/>
      <protection/>
    </xf>
    <xf numFmtId="0" fontId="4" fillId="0" borderId="10" xfId="91" applyFont="1" applyFill="1" applyBorder="1" applyAlignment="1">
      <alignment horizontal="center" vertical="center" wrapText="1"/>
      <protection/>
    </xf>
    <xf numFmtId="0" fontId="10" fillId="0" borderId="10" xfId="63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10" fillId="0" borderId="11" xfId="76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13" xfId="78" applyFont="1" applyFill="1" applyBorder="1" applyAlignment="1">
      <alignment horizontal="center" vertical="center" wrapText="1"/>
      <protection/>
    </xf>
    <xf numFmtId="0" fontId="0" fillId="0" borderId="0" xfId="54" applyAlignment="1">
      <alignment horizontal="center"/>
      <protection/>
    </xf>
    <xf numFmtId="0" fontId="9" fillId="0" borderId="15" xfId="54" applyFont="1" applyBorder="1" applyAlignment="1">
      <alignment/>
      <protection/>
    </xf>
    <xf numFmtId="0" fontId="9" fillId="0" borderId="0" xfId="54" applyFont="1" applyBorder="1" applyAlignment="1">
      <alignment/>
      <protection/>
    </xf>
    <xf numFmtId="0" fontId="8" fillId="0" borderId="0" xfId="54" applyFont="1">
      <alignment/>
      <protection/>
    </xf>
    <xf numFmtId="0" fontId="8" fillId="0" borderId="0" xfId="54" applyFont="1" applyAlignment="1">
      <alignment horizontal="left"/>
      <protection/>
    </xf>
    <xf numFmtId="0" fontId="3" fillId="0" borderId="0" xfId="54" applyFont="1">
      <alignment/>
      <protection/>
    </xf>
    <xf numFmtId="0" fontId="8" fillId="0" borderId="16" xfId="54" applyFont="1" applyBorder="1" applyAlignment="1">
      <alignment horizontal="center" vertical="center" textRotation="90" wrapText="1"/>
      <protection/>
    </xf>
    <xf numFmtId="0" fontId="8" fillId="0" borderId="17" xfId="54" applyFont="1" applyBorder="1" applyAlignment="1">
      <alignment horizontal="center" vertical="center" textRotation="90" wrapText="1"/>
      <protection/>
    </xf>
    <xf numFmtId="0" fontId="4" fillId="0" borderId="12" xfId="64" applyFont="1" applyFill="1" applyBorder="1" applyAlignment="1">
      <alignment horizontal="center" vertical="center"/>
      <protection/>
    </xf>
    <xf numFmtId="203" fontId="4" fillId="0" borderId="11" xfId="54" applyNumberFormat="1" applyFont="1" applyBorder="1" applyAlignment="1">
      <alignment horizontal="center" vertical="center"/>
      <protection/>
    </xf>
    <xf numFmtId="0" fontId="11" fillId="0" borderId="11" xfId="64" applyFont="1" applyFill="1" applyBorder="1" applyAlignment="1">
      <alignment horizontal="center" vertical="center"/>
      <protection/>
    </xf>
    <xf numFmtId="203" fontId="5" fillId="0" borderId="11" xfId="54" applyNumberFormat="1" applyFont="1" applyBorder="1" applyAlignment="1">
      <alignment horizontal="center" vertical="center"/>
      <protection/>
    </xf>
    <xf numFmtId="0" fontId="9" fillId="0" borderId="0" xfId="54" applyFont="1" applyAlignment="1">
      <alignment horizontal="left" vertical="top"/>
      <protection/>
    </xf>
    <xf numFmtId="0" fontId="3" fillId="0" borderId="0" xfId="54" applyFont="1" applyAlignment="1">
      <alignment vertical="top"/>
      <protection/>
    </xf>
    <xf numFmtId="0" fontId="9" fillId="0" borderId="0" xfId="54" applyFont="1" applyAlignment="1">
      <alignment horizontal="left"/>
      <protection/>
    </xf>
    <xf numFmtId="0" fontId="1" fillId="0" borderId="0" xfId="54" applyFont="1">
      <alignment/>
      <protection/>
    </xf>
    <xf numFmtId="0" fontId="0" fillId="0" borderId="0" xfId="54" applyAlignment="1">
      <alignment vertical="top"/>
      <protection/>
    </xf>
    <xf numFmtId="49" fontId="16" fillId="0" borderId="10" xfId="81" applyNumberFormat="1" applyFont="1" applyFill="1" applyBorder="1" applyAlignment="1" applyProtection="1">
      <alignment vertical="center" wrapText="1"/>
      <protection locked="0"/>
    </xf>
    <xf numFmtId="0" fontId="5" fillId="0" borderId="0" xfId="92" applyFont="1" applyFill="1" applyBorder="1" applyAlignment="1">
      <alignment horizontal="left" vertical="center" wrapText="1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49" fontId="10" fillId="0" borderId="10" xfId="61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54" applyFont="1" applyBorder="1" applyAlignment="1">
      <alignment horizontal="center" vertical="center"/>
      <protection/>
    </xf>
    <xf numFmtId="0" fontId="4" fillId="0" borderId="16" xfId="54" applyFont="1" applyBorder="1" applyAlignment="1">
      <alignment horizontal="center" vertical="center"/>
      <protection/>
    </xf>
    <xf numFmtId="197" fontId="4" fillId="0" borderId="16" xfId="0" applyNumberFormat="1" applyFont="1" applyBorder="1" applyAlignment="1">
      <alignment horizontal="center" vertical="center"/>
    </xf>
    <xf numFmtId="203" fontId="4" fillId="0" borderId="16" xfId="60" applyNumberFormat="1" applyFont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center" vertical="center"/>
    </xf>
    <xf numFmtId="197" fontId="4" fillId="0" borderId="16" xfId="0" applyNumberFormat="1" applyFont="1" applyFill="1" applyBorder="1" applyAlignment="1">
      <alignment horizontal="center" vertical="center"/>
    </xf>
    <xf numFmtId="203" fontId="5" fillId="0" borderId="17" xfId="60" applyNumberFormat="1" applyFont="1" applyBorder="1" applyAlignment="1">
      <alignment horizontal="center" vertical="center" wrapText="1"/>
      <protection/>
    </xf>
    <xf numFmtId="0" fontId="5" fillId="0" borderId="16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/>
      <protection/>
    </xf>
    <xf numFmtId="49" fontId="10" fillId="0" borderId="12" xfId="55" applyNumberFormat="1" applyFont="1" applyFill="1" applyBorder="1" applyAlignment="1">
      <alignment horizontal="center" vertical="center"/>
      <protection/>
    </xf>
    <xf numFmtId="0" fontId="10" fillId="0" borderId="12" xfId="55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54" applyFont="1" applyBorder="1" applyAlignment="1">
      <alignment horizontal="center" vertical="center"/>
      <protection/>
    </xf>
    <xf numFmtId="0" fontId="5" fillId="0" borderId="17" xfId="91" applyFont="1" applyFill="1" applyBorder="1" applyAlignment="1">
      <alignment horizontal="left" vertical="center" wrapText="1"/>
      <protection/>
    </xf>
    <xf numFmtId="49" fontId="4" fillId="0" borderId="18" xfId="91" applyNumberFormat="1" applyFont="1" applyFill="1" applyBorder="1" applyAlignment="1">
      <alignment horizontal="center" vertical="center" wrapText="1"/>
      <protection/>
    </xf>
    <xf numFmtId="0" fontId="4" fillId="0" borderId="18" xfId="91" applyFont="1" applyFill="1" applyBorder="1" applyAlignment="1">
      <alignment horizontal="center" vertical="center"/>
      <protection/>
    </xf>
    <xf numFmtId="49" fontId="10" fillId="0" borderId="18" xfId="88" applyNumberFormat="1" applyFont="1" applyFill="1" applyBorder="1" applyAlignment="1">
      <alignment horizontal="center" vertical="center" wrapText="1"/>
      <protection/>
    </xf>
    <xf numFmtId="0" fontId="4" fillId="0" borderId="18" xfId="0" applyFont="1" applyFill="1" applyBorder="1" applyAlignment="1">
      <alignment vertical="center" wrapText="1"/>
    </xf>
    <xf numFmtId="49" fontId="10" fillId="0" borderId="18" xfId="82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63" applyFont="1" applyFill="1" applyBorder="1" applyAlignment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0" fontId="5" fillId="0" borderId="17" xfId="76" applyFont="1" applyFill="1" applyBorder="1" applyAlignment="1">
      <alignment horizontal="left" vertical="center" wrapText="1"/>
      <protection/>
    </xf>
    <xf numFmtId="49" fontId="4" fillId="0" borderId="18" xfId="76" applyNumberFormat="1" applyFont="1" applyFill="1" applyBorder="1" applyAlignment="1">
      <alignment horizontal="center" vertical="center" wrapText="1"/>
      <protection/>
    </xf>
    <xf numFmtId="0" fontId="4" fillId="0" borderId="18" xfId="76" applyFont="1" applyFill="1" applyBorder="1" applyAlignment="1">
      <alignment horizontal="center" vertical="center" wrapText="1"/>
      <protection/>
    </xf>
    <xf numFmtId="49" fontId="10" fillId="0" borderId="18" xfId="76" applyNumberFormat="1" applyFont="1" applyFill="1" applyBorder="1" applyAlignment="1">
      <alignment horizontal="center" vertical="center" wrapText="1"/>
      <protection/>
    </xf>
    <xf numFmtId="0" fontId="5" fillId="0" borderId="18" xfId="70" applyFont="1" applyFill="1" applyBorder="1" applyAlignment="1">
      <alignment vertical="center" wrapText="1"/>
      <protection/>
    </xf>
    <xf numFmtId="49" fontId="10" fillId="0" borderId="18" xfId="70" applyNumberFormat="1" applyFont="1" applyFill="1" applyBorder="1" applyAlignment="1">
      <alignment horizontal="center" vertical="center"/>
      <protection/>
    </xf>
    <xf numFmtId="0" fontId="10" fillId="0" borderId="18" xfId="70" applyFont="1" applyFill="1" applyBorder="1" applyAlignment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/>
    </xf>
    <xf numFmtId="197" fontId="4" fillId="0" borderId="17" xfId="0" applyNumberFormat="1" applyFont="1" applyBorder="1" applyAlignment="1">
      <alignment horizontal="center" vertical="center"/>
    </xf>
    <xf numFmtId="203" fontId="4" fillId="0" borderId="17" xfId="60" applyNumberFormat="1" applyFont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center" vertical="center"/>
    </xf>
    <xf numFmtId="197" fontId="4" fillId="0" borderId="17" xfId="0" applyNumberFormat="1" applyFont="1" applyFill="1" applyBorder="1" applyAlignment="1">
      <alignment horizontal="center" vertical="center"/>
    </xf>
    <xf numFmtId="0" fontId="5" fillId="0" borderId="17" xfId="54" applyFont="1" applyBorder="1" applyAlignment="1">
      <alignment horizontal="center" vertical="center"/>
      <protection/>
    </xf>
    <xf numFmtId="0" fontId="8" fillId="0" borderId="19" xfId="54" applyFont="1" applyBorder="1" applyAlignment="1">
      <alignment vertical="center"/>
      <protection/>
    </xf>
    <xf numFmtId="0" fontId="5" fillId="0" borderId="13" xfId="76" applyFont="1" applyFill="1" applyBorder="1" applyAlignment="1">
      <alignment horizontal="left" vertical="center" wrapText="1"/>
      <protection/>
    </xf>
    <xf numFmtId="0" fontId="4" fillId="0" borderId="13" xfId="81" applyFont="1" applyFill="1" applyBorder="1" applyAlignment="1" applyProtection="1">
      <alignment horizontal="center" vertical="center" wrapText="1"/>
      <protection locked="0"/>
    </xf>
    <xf numFmtId="49" fontId="16" fillId="0" borderId="13" xfId="81" applyNumberFormat="1" applyFont="1" applyFill="1" applyBorder="1" applyAlignment="1" applyProtection="1">
      <alignment vertical="center" wrapText="1"/>
      <protection locked="0"/>
    </xf>
    <xf numFmtId="0" fontId="5" fillId="0" borderId="12" xfId="61" applyFont="1" applyFill="1" applyBorder="1" applyAlignment="1">
      <alignment horizontal="left" vertical="center" wrapText="1"/>
      <protection/>
    </xf>
    <xf numFmtId="49" fontId="10" fillId="0" borderId="13" xfId="61" applyNumberFormat="1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/>
    </xf>
    <xf numFmtId="49" fontId="10" fillId="0" borderId="10" xfId="56" applyNumberFormat="1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left" vertical="center" wrapText="1"/>
      <protection/>
    </xf>
    <xf numFmtId="0" fontId="4" fillId="0" borderId="12" xfId="55" applyFont="1" applyFill="1" applyBorder="1" applyAlignment="1">
      <alignment horizontal="center" vertical="center"/>
      <protection/>
    </xf>
    <xf numFmtId="0" fontId="52" fillId="0" borderId="12" xfId="56" applyFont="1" applyFill="1" applyBorder="1" applyAlignment="1" applyProtection="1">
      <alignment horizontal="center" vertical="center" wrapText="1"/>
      <protection locked="0"/>
    </xf>
    <xf numFmtId="49" fontId="10" fillId="0" borderId="12" xfId="84" applyNumberFormat="1" applyFont="1" applyFill="1" applyBorder="1" applyAlignment="1">
      <alignment horizontal="center" vertical="center" wrapText="1"/>
      <protection/>
    </xf>
    <xf numFmtId="0" fontId="5" fillId="0" borderId="12" xfId="61" applyFont="1" applyFill="1" applyBorder="1" applyAlignment="1">
      <alignment vertical="center" wrapText="1"/>
      <protection/>
    </xf>
    <xf numFmtId="49" fontId="10" fillId="0" borderId="12" xfId="61" applyNumberFormat="1" applyFont="1" applyFill="1" applyBorder="1" applyAlignment="1">
      <alignment horizontal="center" vertical="center"/>
      <protection/>
    </xf>
    <xf numFmtId="0" fontId="10" fillId="0" borderId="12" xfId="61" applyFont="1" applyFill="1" applyBorder="1" applyAlignment="1">
      <alignment horizontal="center" vertical="center"/>
      <protection/>
    </xf>
    <xf numFmtId="0" fontId="5" fillId="0" borderId="16" xfId="86" applyFont="1" applyFill="1" applyBorder="1" applyAlignment="1">
      <alignment horizontal="left" vertical="center" wrapText="1"/>
      <protection/>
    </xf>
    <xf numFmtId="49" fontId="4" fillId="0" borderId="16" xfId="61" applyNumberFormat="1" applyFont="1" applyFill="1" applyBorder="1" applyAlignment="1">
      <alignment horizontal="center" vertical="center"/>
      <protection/>
    </xf>
    <xf numFmtId="0" fontId="11" fillId="0" borderId="16" xfId="76" applyFont="1" applyFill="1" applyBorder="1" applyAlignment="1">
      <alignment horizontal="center" vertical="center" wrapText="1"/>
      <protection/>
    </xf>
    <xf numFmtId="49" fontId="10" fillId="0" borderId="16" xfId="61" applyNumberFormat="1" applyFont="1" applyFill="1" applyBorder="1">
      <alignment/>
      <protection/>
    </xf>
    <xf numFmtId="0" fontId="5" fillId="0" borderId="20" xfId="80" applyFont="1" applyFill="1" applyBorder="1" applyAlignment="1">
      <alignment horizontal="left" vertical="center" wrapText="1"/>
      <protection/>
    </xf>
    <xf numFmtId="49" fontId="10" fillId="0" borderId="20" xfId="80" applyNumberFormat="1" applyFont="1" applyFill="1" applyBorder="1" applyAlignment="1">
      <alignment horizontal="center" vertical="center"/>
      <protection/>
    </xf>
    <xf numFmtId="0" fontId="10" fillId="0" borderId="20" xfId="80" applyFont="1" applyFill="1" applyBorder="1" applyAlignment="1">
      <alignment horizontal="center" vertical="center" wrapText="1"/>
      <protection/>
    </xf>
    <xf numFmtId="0" fontId="4" fillId="0" borderId="20" xfId="55" applyFont="1" applyFill="1" applyBorder="1" applyAlignment="1" applyProtection="1">
      <alignment horizontal="center" vertical="center" wrapText="1"/>
      <protection locked="0"/>
    </xf>
    <xf numFmtId="0" fontId="5" fillId="0" borderId="12" xfId="58" applyFont="1" applyFill="1" applyBorder="1" applyAlignment="1" applyProtection="1">
      <alignment horizontal="left" vertical="center" wrapText="1"/>
      <protection locked="0"/>
    </xf>
    <xf numFmtId="0" fontId="4" fillId="0" borderId="13" xfId="58" applyFont="1" applyFill="1" applyBorder="1" applyAlignment="1" applyProtection="1">
      <alignment horizontal="center" vertical="center" wrapText="1"/>
      <protection locked="0"/>
    </xf>
    <xf numFmtId="0" fontId="4" fillId="0" borderId="12" xfId="58" applyFont="1" applyFill="1" applyBorder="1" applyAlignment="1" applyProtection="1">
      <alignment horizontal="center" vertical="center" wrapText="1"/>
      <protection locked="0"/>
    </xf>
    <xf numFmtId="49" fontId="10" fillId="0" borderId="12" xfId="88" applyNumberFormat="1" applyFont="1" applyFill="1" applyBorder="1" applyAlignment="1">
      <alignment horizontal="center" vertical="center" wrapText="1"/>
      <protection/>
    </xf>
    <xf numFmtId="0" fontId="5" fillId="0" borderId="12" xfId="82" applyFont="1" applyFill="1" applyBorder="1" applyAlignment="1" applyProtection="1">
      <alignment vertical="center" wrapText="1"/>
      <protection locked="0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2" xfId="82" applyFont="1" applyFill="1" applyBorder="1" applyAlignment="1" applyProtection="1">
      <alignment horizontal="center" vertical="center" wrapText="1"/>
      <protection locked="0"/>
    </xf>
    <xf numFmtId="0" fontId="5" fillId="0" borderId="16" xfId="85" applyFont="1" applyFill="1" applyBorder="1" applyAlignment="1">
      <alignment horizontal="left" vertical="center" wrapText="1"/>
      <protection/>
    </xf>
    <xf numFmtId="0" fontId="4" fillId="0" borderId="20" xfId="78" applyFont="1" applyFill="1" applyBorder="1" applyAlignment="1">
      <alignment horizontal="center" vertical="center" wrapText="1"/>
      <protection/>
    </xf>
    <xf numFmtId="49" fontId="10" fillId="0" borderId="20" xfId="77" applyNumberFormat="1" applyFont="1" applyFill="1" applyBorder="1" applyAlignment="1">
      <alignment horizontal="center" vertical="center" wrapText="1"/>
      <protection/>
    </xf>
    <xf numFmtId="203" fontId="5" fillId="0" borderId="16" xfId="60" applyNumberFormat="1" applyFont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vertical="center"/>
    </xf>
    <xf numFmtId="0" fontId="4" fillId="0" borderId="13" xfId="55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>
      <alignment horizontal="center" vertical="center"/>
    </xf>
    <xf numFmtId="49" fontId="10" fillId="0" borderId="13" xfId="55" applyNumberFormat="1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54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9" fillId="0" borderId="20" xfId="60" applyFont="1" applyBorder="1" applyAlignment="1">
      <alignment horizontal="center" vertical="center" textRotation="90" wrapText="1"/>
      <protection/>
    </xf>
    <xf numFmtId="0" fontId="9" fillId="0" borderId="12" xfId="60" applyFont="1" applyBorder="1" applyAlignment="1">
      <alignment horizontal="center" vertical="center" textRotation="90" wrapText="1"/>
      <protection/>
    </xf>
    <xf numFmtId="0" fontId="7" fillId="0" borderId="0" xfId="0" applyFont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0" xfId="60" applyFont="1" applyBorder="1" applyAlignment="1">
      <alignment horizontal="center" vertical="center" wrapText="1"/>
      <protection/>
    </xf>
    <xf numFmtId="0" fontId="9" fillId="0" borderId="12" xfId="60" applyFont="1" applyBorder="1" applyAlignment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15" fillId="0" borderId="16" xfId="54" applyFont="1" applyBorder="1" applyAlignment="1">
      <alignment horizontal="center" vertical="center" textRotation="90" wrapText="1"/>
      <protection/>
    </xf>
    <xf numFmtId="0" fontId="15" fillId="0" borderId="13" xfId="54" applyFont="1" applyBorder="1" applyAlignment="1">
      <alignment horizontal="center" vertical="center" textRotation="90" wrapText="1"/>
      <protection/>
    </xf>
    <xf numFmtId="0" fontId="9" fillId="0" borderId="11" xfId="54" applyFont="1" applyBorder="1" applyAlignment="1">
      <alignment horizontal="center" vertical="center" textRotation="90" wrapText="1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9" fillId="0" borderId="21" xfId="0" applyFont="1" applyBorder="1" applyAlignment="1">
      <alignment horizontal="center" vertical="center" wrapText="1"/>
    </xf>
    <xf numFmtId="0" fontId="9" fillId="0" borderId="16" xfId="54" applyFont="1" applyBorder="1" applyAlignment="1">
      <alignment horizontal="center" vertical="center" wrapText="1"/>
      <protection/>
    </xf>
    <xf numFmtId="0" fontId="9" fillId="0" borderId="13" xfId="54" applyFont="1" applyBorder="1" applyAlignment="1">
      <alignment horizontal="center" vertical="center" wrapText="1"/>
      <protection/>
    </xf>
    <xf numFmtId="0" fontId="9" fillId="0" borderId="11" xfId="83" applyFont="1" applyFill="1" applyBorder="1" applyAlignment="1" applyProtection="1">
      <alignment horizontal="center" vertical="center" textRotation="90" wrapText="1"/>
      <protection locked="0"/>
    </xf>
    <xf numFmtId="0" fontId="9" fillId="0" borderId="22" xfId="60" applyFont="1" applyBorder="1" applyAlignment="1">
      <alignment horizontal="center" vertical="center" wrapText="1"/>
      <protection/>
    </xf>
    <xf numFmtId="0" fontId="9" fillId="0" borderId="23" xfId="60" applyFont="1" applyBorder="1" applyAlignment="1">
      <alignment horizontal="center" vertical="center" wrapText="1"/>
      <protection/>
    </xf>
    <xf numFmtId="0" fontId="9" fillId="0" borderId="24" xfId="60" applyFont="1" applyBorder="1" applyAlignment="1">
      <alignment horizontal="center" vertical="center" wrapText="1"/>
      <protection/>
    </xf>
    <xf numFmtId="0" fontId="9" fillId="0" borderId="25" xfId="60" applyFont="1" applyBorder="1" applyAlignment="1">
      <alignment horizontal="center" vertical="center" wrapText="1"/>
      <protection/>
    </xf>
    <xf numFmtId="0" fontId="15" fillId="0" borderId="11" xfId="54" applyFont="1" applyBorder="1" applyAlignment="1">
      <alignment horizontal="center" vertical="center" textRotation="90" wrapText="1"/>
      <protection/>
    </xf>
    <xf numFmtId="0" fontId="9" fillId="0" borderId="26" xfId="60" applyFont="1" applyBorder="1" applyAlignment="1">
      <alignment horizontal="center" vertical="center" wrapText="1"/>
      <protection/>
    </xf>
    <xf numFmtId="0" fontId="13" fillId="0" borderId="0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9" fillId="0" borderId="15" xfId="60" applyFont="1" applyBorder="1" applyAlignment="1">
      <alignment horizontal="right"/>
      <protection/>
    </xf>
    <xf numFmtId="0" fontId="9" fillId="0" borderId="11" xfId="60" applyFont="1" applyBorder="1" applyAlignment="1">
      <alignment horizontal="center" vertical="center" textRotation="90" wrapText="1"/>
      <protection/>
    </xf>
    <xf numFmtId="0" fontId="9" fillId="0" borderId="11" xfId="60" applyFont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9" fillId="0" borderId="16" xfId="54" applyFont="1" applyBorder="1" applyAlignment="1">
      <alignment horizontal="center" vertical="center" textRotation="90" wrapText="1"/>
      <protection/>
    </xf>
    <xf numFmtId="0" fontId="9" fillId="0" borderId="17" xfId="54" applyFont="1" applyBorder="1" applyAlignment="1">
      <alignment horizontal="center" vertical="center" textRotation="90" wrapText="1"/>
      <protection/>
    </xf>
    <xf numFmtId="0" fontId="8" fillId="0" borderId="10" xfId="60" applyFont="1" applyBorder="1" applyAlignment="1">
      <alignment horizontal="center" vertical="center" textRotation="90" wrapText="1"/>
      <protection/>
    </xf>
    <xf numFmtId="0" fontId="8" fillId="0" borderId="20" xfId="60" applyFont="1" applyBorder="1" applyAlignment="1">
      <alignment horizontal="center" vertical="center" textRotation="90" wrapText="1"/>
      <protection/>
    </xf>
    <xf numFmtId="0" fontId="6" fillId="0" borderId="0" xfId="54" applyFont="1" applyAlignment="1">
      <alignment horizontal="center" vertical="center"/>
      <protection/>
    </xf>
    <xf numFmtId="0" fontId="9" fillId="0" borderId="14" xfId="54" applyFont="1" applyBorder="1" applyAlignment="1">
      <alignment horizontal="center" vertical="center" wrapText="1"/>
      <protection/>
    </xf>
    <xf numFmtId="0" fontId="9" fillId="0" borderId="27" xfId="54" applyFont="1" applyBorder="1" applyAlignment="1">
      <alignment horizontal="center" vertical="center" wrapText="1"/>
      <protection/>
    </xf>
    <xf numFmtId="0" fontId="9" fillId="0" borderId="19" xfId="54" applyFont="1" applyBorder="1" applyAlignment="1">
      <alignment horizontal="center" vertical="center" wrapText="1"/>
      <protection/>
    </xf>
    <xf numFmtId="0" fontId="13" fillId="0" borderId="0" xfId="54" applyFont="1" applyAlignment="1">
      <alignment horizontal="center" vertical="center"/>
      <protection/>
    </xf>
    <xf numFmtId="0" fontId="7" fillId="0" borderId="0" xfId="54" applyFont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9" fillId="0" borderId="15" xfId="54" applyFont="1" applyBorder="1" applyAlignment="1">
      <alignment horizontal="right"/>
      <protection/>
    </xf>
    <xf numFmtId="0" fontId="3" fillId="0" borderId="11" xfId="54" applyFont="1" applyBorder="1" applyAlignment="1">
      <alignment/>
      <protection/>
    </xf>
    <xf numFmtId="0" fontId="9" fillId="0" borderId="11" xfId="54" applyFont="1" applyFill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 textRotation="90" wrapText="1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 wrapText="1"/>
      <protection/>
    </xf>
    <xf numFmtId="0" fontId="8" fillId="0" borderId="14" xfId="54" applyFont="1" applyBorder="1" applyAlignment="1">
      <alignment horizontal="center" vertical="center"/>
      <protection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8" fillId="0" borderId="27" xfId="54" applyFont="1" applyBorder="1" applyAlignment="1">
      <alignment horizontal="center" vertical="center"/>
      <protection/>
    </xf>
    <xf numFmtId="0" fontId="8" fillId="0" borderId="19" xfId="54" applyFont="1" applyBorder="1" applyAlignment="1">
      <alignment horizontal="center" vertical="center"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2 6" xfId="57"/>
    <cellStyle name="Обычный 2 3 2" xfId="58"/>
    <cellStyle name="Обычный 2_Выездка ноябрь 2010 г." xfId="59"/>
    <cellStyle name="Обычный 3" xfId="60"/>
    <cellStyle name="Обычный 3 2" xfId="61"/>
    <cellStyle name="Обычный 3 2 2" xfId="62"/>
    <cellStyle name="Обычный 3 3 2" xfId="63"/>
    <cellStyle name="Обычный 4" xfId="64"/>
    <cellStyle name="Обычный 4 2" xfId="65"/>
    <cellStyle name="Обычный 4 2 2" xfId="66"/>
    <cellStyle name="Обычный 5" xfId="67"/>
    <cellStyle name="Обычный 6" xfId="68"/>
    <cellStyle name="Обычный 6 2" xfId="69"/>
    <cellStyle name="Обычный 6 3" xfId="70"/>
    <cellStyle name="Обычный 6 3 2" xfId="71"/>
    <cellStyle name="Обычный 6 4" xfId="72"/>
    <cellStyle name="Обычный 7" xfId="73"/>
    <cellStyle name="Обычный 8 2" xfId="74"/>
    <cellStyle name="Обычный_Выездка ноябрь 2010 г. 2" xfId="75"/>
    <cellStyle name="Обычный_Выездка ноябрь 2010 г. 2 2 2" xfId="76"/>
    <cellStyle name="Обычный_Выездка ноябрь 2010 г. 2 2 2 2 2" xfId="77"/>
    <cellStyle name="Обычный_Детские выездка.xls5" xfId="78"/>
    <cellStyle name="Обычный_Детские выездка.xls5_старт фаворит" xfId="79"/>
    <cellStyle name="Обычный_конкур f 2" xfId="80"/>
    <cellStyle name="Обычный_конкур1" xfId="81"/>
    <cellStyle name="Обычный_Лист Microsoft Excel" xfId="82"/>
    <cellStyle name="Обычный_Лист Microsoft Excel 2" xfId="83"/>
    <cellStyle name="Обычный_Лист1 2" xfId="84"/>
    <cellStyle name="Обычный_Лист1 2 2 2" xfId="85"/>
    <cellStyle name="Обычный_Нижний-10" xfId="86"/>
    <cellStyle name="Обычный_ПРИМЕРЫ ТЕХ.РЕЗУЛЬТАТОВ - Конкур" xfId="87"/>
    <cellStyle name="Обычный_Россия (В) юниоры" xfId="88"/>
    <cellStyle name="Обычный_Россия (В) юниоры 3" xfId="89"/>
    <cellStyle name="Обычный_Стартовый по выездке" xfId="90"/>
    <cellStyle name="Обычный_Тех.рез.езда молод.лош." xfId="91"/>
    <cellStyle name="Обычный_ЧМ выездка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workbookViewId="0" topLeftCell="A1">
      <selection activeCell="F23" sqref="F23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6.7109375" style="0" hidden="1" customWidth="1"/>
    <col min="4" max="4" width="6.7109375" style="0" customWidth="1"/>
    <col min="5" max="5" width="8.7109375" style="0" hidden="1" customWidth="1"/>
    <col min="6" max="6" width="34.7109375" style="0" customWidth="1"/>
    <col min="7" max="7" width="8.7109375" style="0" hidden="1" customWidth="1"/>
    <col min="8" max="8" width="17.7109375" style="0" hidden="1" customWidth="1"/>
    <col min="9" max="9" width="20.7109375" style="0" customWidth="1"/>
    <col min="10" max="10" width="6.7109375" style="0" customWidth="1"/>
    <col min="11" max="11" width="8.7109375" style="0" customWidth="1"/>
    <col min="12" max="12" width="4.7109375" style="0" customWidth="1"/>
    <col min="13" max="13" width="6.7109375" style="0" customWidth="1"/>
    <col min="14" max="14" width="8.7109375" style="0" customWidth="1"/>
    <col min="15" max="15" width="4.7109375" style="0" customWidth="1"/>
    <col min="16" max="16" width="6.7109375" style="0" customWidth="1"/>
    <col min="17" max="17" width="8.7109375" style="0" customWidth="1"/>
    <col min="18" max="20" width="4.7109375" style="0" customWidth="1"/>
    <col min="21" max="21" width="6.7109375" style="0" customWidth="1"/>
    <col min="22" max="22" width="8.7109375" style="0" customWidth="1"/>
    <col min="23" max="23" width="6.7109375" style="0" hidden="1" customWidth="1"/>
  </cols>
  <sheetData>
    <row r="1" spans="1:23" s="14" customFormat="1" ht="24.75" customHeight="1">
      <c r="A1" s="356" t="s">
        <v>136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</row>
    <row r="2" spans="1:23" s="14" customFormat="1" ht="24.75" customHeight="1">
      <c r="A2" s="361" t="s">
        <v>7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</row>
    <row r="3" spans="1:23" ht="24.75" customHeight="1">
      <c r="A3" s="361" t="s">
        <v>20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</row>
    <row r="4" spans="1:23" ht="24.75" customHeight="1">
      <c r="A4" s="364" t="s">
        <v>13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</row>
    <row r="5" spans="1:23" ht="24.75" customHeight="1">
      <c r="A5" s="361" t="s">
        <v>26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</row>
    <row r="6" spans="1:23" ht="24.75" customHeight="1">
      <c r="A6" s="360" t="s">
        <v>267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</row>
    <row r="7" spans="1:23" s="37" customFormat="1" ht="24.75" customHeight="1">
      <c r="A7" s="32" t="s">
        <v>25</v>
      </c>
      <c r="B7" s="33"/>
      <c r="C7" s="33"/>
      <c r="D7" s="34"/>
      <c r="E7" s="34"/>
      <c r="F7" s="35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59" t="s">
        <v>137</v>
      </c>
      <c r="S7" s="359"/>
      <c r="T7" s="359"/>
      <c r="U7" s="359"/>
      <c r="V7" s="359"/>
      <c r="W7" s="359"/>
    </row>
    <row r="8" spans="1:23" ht="19.5" customHeight="1">
      <c r="A8" s="362" t="s">
        <v>1</v>
      </c>
      <c r="B8" s="367" t="s">
        <v>17</v>
      </c>
      <c r="C8" s="378" t="s">
        <v>21</v>
      </c>
      <c r="D8" s="373" t="s">
        <v>11</v>
      </c>
      <c r="E8" s="369" t="s">
        <v>12</v>
      </c>
      <c r="F8" s="365" t="s">
        <v>18</v>
      </c>
      <c r="G8" s="369" t="s">
        <v>12</v>
      </c>
      <c r="H8" s="369" t="s">
        <v>8</v>
      </c>
      <c r="I8" s="379" t="s">
        <v>4</v>
      </c>
      <c r="J8" s="381" t="s">
        <v>9</v>
      </c>
      <c r="K8" s="382"/>
      <c r="L8" s="384"/>
      <c r="M8" s="381" t="s">
        <v>5</v>
      </c>
      <c r="N8" s="382"/>
      <c r="O8" s="384"/>
      <c r="P8" s="381" t="s">
        <v>10</v>
      </c>
      <c r="Q8" s="382"/>
      <c r="R8" s="382"/>
      <c r="S8" s="383" t="s">
        <v>28</v>
      </c>
      <c r="T8" s="371" t="s">
        <v>29</v>
      </c>
      <c r="U8" s="362" t="s">
        <v>6</v>
      </c>
      <c r="V8" s="376" t="s">
        <v>24</v>
      </c>
      <c r="W8" s="357" t="s">
        <v>15</v>
      </c>
    </row>
    <row r="9" spans="1:23" ht="39.75" customHeight="1">
      <c r="A9" s="363"/>
      <c r="B9" s="368"/>
      <c r="C9" s="378"/>
      <c r="D9" s="374"/>
      <c r="E9" s="370"/>
      <c r="F9" s="366"/>
      <c r="G9" s="370"/>
      <c r="H9" s="375"/>
      <c r="I9" s="380"/>
      <c r="J9" s="47" t="s">
        <v>16</v>
      </c>
      <c r="K9" s="48" t="s">
        <v>0</v>
      </c>
      <c r="L9" s="47" t="s">
        <v>1</v>
      </c>
      <c r="M9" s="47" t="s">
        <v>16</v>
      </c>
      <c r="N9" s="48" t="s">
        <v>0</v>
      </c>
      <c r="O9" s="47" t="s">
        <v>1</v>
      </c>
      <c r="P9" s="47" t="s">
        <v>16</v>
      </c>
      <c r="Q9" s="48" t="s">
        <v>0</v>
      </c>
      <c r="R9" s="198" t="s">
        <v>1</v>
      </c>
      <c r="S9" s="383"/>
      <c r="T9" s="372"/>
      <c r="U9" s="363"/>
      <c r="V9" s="377"/>
      <c r="W9" s="358"/>
    </row>
    <row r="10" spans="1:23" ht="31.5" customHeight="1">
      <c r="A10" s="5">
        <v>1</v>
      </c>
      <c r="B10" s="156" t="s">
        <v>76</v>
      </c>
      <c r="C10" s="145" t="s">
        <v>70</v>
      </c>
      <c r="D10" s="144" t="s">
        <v>37</v>
      </c>
      <c r="E10" s="216" t="s">
        <v>77</v>
      </c>
      <c r="F10" s="156" t="s">
        <v>78</v>
      </c>
      <c r="G10" s="90" t="s">
        <v>79</v>
      </c>
      <c r="H10" s="160" t="s">
        <v>80</v>
      </c>
      <c r="I10" s="251" t="s">
        <v>81</v>
      </c>
      <c r="J10" s="109">
        <v>254.5</v>
      </c>
      <c r="K10" s="50">
        <f aca="true" t="shared" si="0" ref="K10:K20">ROUND(J10/3.8,5)</f>
        <v>66.97368</v>
      </c>
      <c r="L10" s="49">
        <f aca="true" t="shared" si="1" ref="L10:L20">RANK(K10,K$10:K$20,0)</f>
        <v>1</v>
      </c>
      <c r="M10" s="109">
        <v>253</v>
      </c>
      <c r="N10" s="50">
        <f aca="true" t="shared" si="2" ref="N10:N20">ROUND(M10/3.8,5)</f>
        <v>66.57895</v>
      </c>
      <c r="O10" s="49">
        <f aca="true" t="shared" si="3" ref="O10:O20">RANK(N10,N$10:N$20,0)</f>
        <v>1</v>
      </c>
      <c r="P10" s="109">
        <v>256</v>
      </c>
      <c r="Q10" s="50">
        <f aca="true" t="shared" si="4" ref="Q10:Q20">ROUND(P10/3.8,5)</f>
        <v>67.36842</v>
      </c>
      <c r="R10" s="49">
        <f aca="true" t="shared" si="5" ref="R10:R20">RANK(Q10,Q$10:Q$20,0)</f>
        <v>1</v>
      </c>
      <c r="S10" s="15"/>
      <c r="T10" s="15"/>
      <c r="U10" s="109">
        <f aca="true" t="shared" si="6" ref="U10:U20">J10+M10+P10</f>
        <v>763.5</v>
      </c>
      <c r="V10" s="51">
        <f aca="true" t="shared" si="7" ref="V10:V20">ROUND(U10/3.8/3,5)</f>
        <v>66.97368</v>
      </c>
      <c r="W10" s="147"/>
    </row>
    <row r="11" spans="1:23" ht="31.5" customHeight="1">
      <c r="A11" s="91">
        <v>2</v>
      </c>
      <c r="B11" s="124" t="s">
        <v>71</v>
      </c>
      <c r="C11" s="149" t="s">
        <v>47</v>
      </c>
      <c r="D11" s="256" t="s">
        <v>31</v>
      </c>
      <c r="E11" s="127" t="s">
        <v>72</v>
      </c>
      <c r="F11" s="124" t="s">
        <v>73</v>
      </c>
      <c r="G11" s="127" t="s">
        <v>74</v>
      </c>
      <c r="H11" s="82" t="s">
        <v>75</v>
      </c>
      <c r="I11" s="72" t="s">
        <v>140</v>
      </c>
      <c r="J11" s="109">
        <v>254</v>
      </c>
      <c r="K11" s="50">
        <f t="shared" si="0"/>
        <v>66.84211</v>
      </c>
      <c r="L11" s="49">
        <f t="shared" si="1"/>
        <v>2</v>
      </c>
      <c r="M11" s="109">
        <v>253</v>
      </c>
      <c r="N11" s="50">
        <f t="shared" si="2"/>
        <v>66.57895</v>
      </c>
      <c r="O11" s="49">
        <f t="shared" si="3"/>
        <v>1</v>
      </c>
      <c r="P11" s="109">
        <v>247</v>
      </c>
      <c r="Q11" s="50">
        <f t="shared" si="4"/>
        <v>65</v>
      </c>
      <c r="R11" s="49">
        <f t="shared" si="5"/>
        <v>2</v>
      </c>
      <c r="S11" s="15"/>
      <c r="T11" s="15"/>
      <c r="U11" s="109">
        <f t="shared" si="6"/>
        <v>754</v>
      </c>
      <c r="V11" s="51">
        <f t="shared" si="7"/>
        <v>66.14035</v>
      </c>
      <c r="W11" s="147"/>
    </row>
    <row r="12" spans="1:23" ht="31.5" customHeight="1">
      <c r="A12" s="5">
        <v>3</v>
      </c>
      <c r="B12" s="124" t="s">
        <v>160</v>
      </c>
      <c r="C12" s="95" t="s">
        <v>47</v>
      </c>
      <c r="D12" s="78" t="s">
        <v>31</v>
      </c>
      <c r="E12" s="76"/>
      <c r="F12" s="80" t="s">
        <v>161</v>
      </c>
      <c r="G12" s="81" t="s">
        <v>162</v>
      </c>
      <c r="H12" s="154" t="s">
        <v>163</v>
      </c>
      <c r="I12" s="72" t="s">
        <v>164</v>
      </c>
      <c r="J12" s="109">
        <v>252.5</v>
      </c>
      <c r="K12" s="50">
        <f t="shared" si="0"/>
        <v>66.44737</v>
      </c>
      <c r="L12" s="49">
        <f t="shared" si="1"/>
        <v>3</v>
      </c>
      <c r="M12" s="109">
        <v>242</v>
      </c>
      <c r="N12" s="50">
        <f t="shared" si="2"/>
        <v>63.68421</v>
      </c>
      <c r="O12" s="49">
        <f t="shared" si="3"/>
        <v>4</v>
      </c>
      <c r="P12" s="109">
        <v>240</v>
      </c>
      <c r="Q12" s="50">
        <f t="shared" si="4"/>
        <v>63.15789</v>
      </c>
      <c r="R12" s="49">
        <f t="shared" si="5"/>
        <v>3</v>
      </c>
      <c r="S12" s="15"/>
      <c r="T12" s="15"/>
      <c r="U12" s="109">
        <f t="shared" si="6"/>
        <v>734.5</v>
      </c>
      <c r="V12" s="51">
        <f t="shared" si="7"/>
        <v>64.42982</v>
      </c>
      <c r="W12" s="147"/>
    </row>
    <row r="13" spans="1:23" ht="31.5" customHeight="1">
      <c r="A13" s="91">
        <v>4</v>
      </c>
      <c r="B13" s="77" t="s">
        <v>141</v>
      </c>
      <c r="C13" s="192" t="s">
        <v>56</v>
      </c>
      <c r="D13" s="164" t="s">
        <v>31</v>
      </c>
      <c r="E13" s="168" t="s">
        <v>142</v>
      </c>
      <c r="F13" s="150" t="s">
        <v>269</v>
      </c>
      <c r="G13" s="148" t="s">
        <v>143</v>
      </c>
      <c r="H13" s="89" t="s">
        <v>125</v>
      </c>
      <c r="I13" s="188" t="s">
        <v>144</v>
      </c>
      <c r="J13" s="109">
        <v>250</v>
      </c>
      <c r="K13" s="50">
        <f t="shared" si="0"/>
        <v>65.78947</v>
      </c>
      <c r="L13" s="49">
        <f t="shared" si="1"/>
        <v>4</v>
      </c>
      <c r="M13" s="109">
        <v>249.5</v>
      </c>
      <c r="N13" s="50">
        <f t="shared" si="2"/>
        <v>65.65789</v>
      </c>
      <c r="O13" s="49">
        <f t="shared" si="3"/>
        <v>3</v>
      </c>
      <c r="P13" s="109">
        <v>232.5</v>
      </c>
      <c r="Q13" s="50">
        <f t="shared" si="4"/>
        <v>61.18421</v>
      </c>
      <c r="R13" s="49">
        <f t="shared" si="5"/>
        <v>5</v>
      </c>
      <c r="S13" s="15"/>
      <c r="T13" s="15"/>
      <c r="U13" s="109">
        <f t="shared" si="6"/>
        <v>732</v>
      </c>
      <c r="V13" s="51">
        <f t="shared" si="7"/>
        <v>64.21053</v>
      </c>
      <c r="W13" s="147"/>
    </row>
    <row r="14" spans="1:23" ht="31.5" customHeight="1">
      <c r="A14" s="5">
        <v>5</v>
      </c>
      <c r="B14" s="77" t="s">
        <v>135</v>
      </c>
      <c r="C14" s="192" t="s">
        <v>87</v>
      </c>
      <c r="D14" s="144" t="s">
        <v>31</v>
      </c>
      <c r="E14" s="168" t="s">
        <v>88</v>
      </c>
      <c r="F14" s="150" t="s">
        <v>85</v>
      </c>
      <c r="G14" s="148" t="s">
        <v>86</v>
      </c>
      <c r="H14" s="87" t="s">
        <v>80</v>
      </c>
      <c r="I14" s="251" t="s">
        <v>81</v>
      </c>
      <c r="J14" s="109">
        <v>239</v>
      </c>
      <c r="K14" s="50">
        <f t="shared" si="0"/>
        <v>62.89474</v>
      </c>
      <c r="L14" s="49">
        <f t="shared" si="1"/>
        <v>6</v>
      </c>
      <c r="M14" s="109">
        <v>238</v>
      </c>
      <c r="N14" s="50">
        <f t="shared" si="2"/>
        <v>62.63158</v>
      </c>
      <c r="O14" s="49">
        <f t="shared" si="3"/>
        <v>6</v>
      </c>
      <c r="P14" s="109">
        <v>232.5</v>
      </c>
      <c r="Q14" s="50">
        <f t="shared" si="4"/>
        <v>61.18421</v>
      </c>
      <c r="R14" s="49">
        <f t="shared" si="5"/>
        <v>5</v>
      </c>
      <c r="S14" s="15"/>
      <c r="T14" s="15"/>
      <c r="U14" s="109">
        <f t="shared" si="6"/>
        <v>709.5</v>
      </c>
      <c r="V14" s="51">
        <f t="shared" si="7"/>
        <v>62.23684</v>
      </c>
      <c r="W14" s="147"/>
    </row>
    <row r="15" spans="1:23" ht="31.5" customHeight="1">
      <c r="A15" s="91">
        <v>6</v>
      </c>
      <c r="B15" s="77" t="s">
        <v>264</v>
      </c>
      <c r="C15" s="95" t="s">
        <v>212</v>
      </c>
      <c r="D15" s="95" t="s">
        <v>31</v>
      </c>
      <c r="E15" s="199" t="s">
        <v>265</v>
      </c>
      <c r="F15" s="187" t="s">
        <v>82</v>
      </c>
      <c r="G15" s="210" t="s">
        <v>83</v>
      </c>
      <c r="H15" s="211" t="s">
        <v>84</v>
      </c>
      <c r="I15" s="251" t="s">
        <v>81</v>
      </c>
      <c r="J15" s="109">
        <v>232.5</v>
      </c>
      <c r="K15" s="50">
        <f t="shared" si="0"/>
        <v>61.18421</v>
      </c>
      <c r="L15" s="49">
        <f t="shared" si="1"/>
        <v>8</v>
      </c>
      <c r="M15" s="109">
        <v>236</v>
      </c>
      <c r="N15" s="50">
        <f t="shared" si="2"/>
        <v>62.10526</v>
      </c>
      <c r="O15" s="49">
        <f t="shared" si="3"/>
        <v>8</v>
      </c>
      <c r="P15" s="109">
        <v>237.5</v>
      </c>
      <c r="Q15" s="50">
        <f t="shared" si="4"/>
        <v>62.5</v>
      </c>
      <c r="R15" s="49">
        <f t="shared" si="5"/>
        <v>4</v>
      </c>
      <c r="S15" s="15"/>
      <c r="T15" s="15"/>
      <c r="U15" s="109">
        <f t="shared" si="6"/>
        <v>706</v>
      </c>
      <c r="V15" s="51">
        <f t="shared" si="7"/>
        <v>61.92982</v>
      </c>
      <c r="W15" s="147"/>
    </row>
    <row r="16" spans="1:23" ht="31.5" customHeight="1">
      <c r="A16" s="5">
        <v>7</v>
      </c>
      <c r="B16" s="77" t="s">
        <v>141</v>
      </c>
      <c r="C16" s="125" t="s">
        <v>56</v>
      </c>
      <c r="D16" s="161" t="s">
        <v>31</v>
      </c>
      <c r="E16" s="168" t="s">
        <v>142</v>
      </c>
      <c r="F16" s="85" t="s">
        <v>66</v>
      </c>
      <c r="G16" s="19" t="s">
        <v>67</v>
      </c>
      <c r="H16" s="16" t="s">
        <v>68</v>
      </c>
      <c r="I16" s="184" t="s">
        <v>144</v>
      </c>
      <c r="J16" s="109">
        <v>241.5</v>
      </c>
      <c r="K16" s="50">
        <f t="shared" si="0"/>
        <v>63.55263</v>
      </c>
      <c r="L16" s="49">
        <f t="shared" si="1"/>
        <v>5</v>
      </c>
      <c r="M16" s="109">
        <v>238</v>
      </c>
      <c r="N16" s="50">
        <f t="shared" si="2"/>
        <v>62.63158</v>
      </c>
      <c r="O16" s="49">
        <f t="shared" si="3"/>
        <v>6</v>
      </c>
      <c r="P16" s="109">
        <v>220.5</v>
      </c>
      <c r="Q16" s="50">
        <f t="shared" si="4"/>
        <v>58.02632</v>
      </c>
      <c r="R16" s="49">
        <f t="shared" si="5"/>
        <v>11</v>
      </c>
      <c r="S16" s="15"/>
      <c r="T16" s="15"/>
      <c r="U16" s="109">
        <f t="shared" si="6"/>
        <v>700</v>
      </c>
      <c r="V16" s="51">
        <f t="shared" si="7"/>
        <v>61.40351</v>
      </c>
      <c r="W16" s="147"/>
    </row>
    <row r="17" spans="1:23" ht="31.5" customHeight="1">
      <c r="A17" s="91">
        <v>8</v>
      </c>
      <c r="B17" s="124" t="s">
        <v>92</v>
      </c>
      <c r="C17" s="149" t="s">
        <v>60</v>
      </c>
      <c r="D17" s="78" t="s">
        <v>31</v>
      </c>
      <c r="E17" s="127" t="s">
        <v>93</v>
      </c>
      <c r="F17" s="80" t="s">
        <v>94</v>
      </c>
      <c r="G17" s="81" t="s">
        <v>95</v>
      </c>
      <c r="H17" s="154" t="s">
        <v>96</v>
      </c>
      <c r="I17" s="72" t="s">
        <v>34</v>
      </c>
      <c r="J17" s="109">
        <v>238.5</v>
      </c>
      <c r="K17" s="50">
        <f t="shared" si="0"/>
        <v>62.76316</v>
      </c>
      <c r="L17" s="49">
        <f t="shared" si="1"/>
        <v>7</v>
      </c>
      <c r="M17" s="109">
        <v>235.5</v>
      </c>
      <c r="N17" s="50">
        <f t="shared" si="2"/>
        <v>61.97368</v>
      </c>
      <c r="O17" s="49">
        <f t="shared" si="3"/>
        <v>9</v>
      </c>
      <c r="P17" s="109">
        <v>223.5</v>
      </c>
      <c r="Q17" s="50">
        <f t="shared" si="4"/>
        <v>58.81579</v>
      </c>
      <c r="R17" s="49">
        <f t="shared" si="5"/>
        <v>9</v>
      </c>
      <c r="S17" s="15"/>
      <c r="T17" s="15"/>
      <c r="U17" s="109">
        <f t="shared" si="6"/>
        <v>697.5</v>
      </c>
      <c r="V17" s="51">
        <f t="shared" si="7"/>
        <v>61.18421</v>
      </c>
      <c r="W17" s="147"/>
    </row>
    <row r="18" spans="1:23" ht="31.5" customHeight="1">
      <c r="A18" s="5">
        <v>9</v>
      </c>
      <c r="B18" s="156" t="s">
        <v>97</v>
      </c>
      <c r="C18" s="145" t="s">
        <v>51</v>
      </c>
      <c r="D18" s="144" t="s">
        <v>31</v>
      </c>
      <c r="E18" s="168" t="s">
        <v>98</v>
      </c>
      <c r="F18" s="124" t="s">
        <v>225</v>
      </c>
      <c r="G18" s="127" t="s">
        <v>99</v>
      </c>
      <c r="H18" s="215" t="s">
        <v>100</v>
      </c>
      <c r="I18" s="188" t="s">
        <v>219</v>
      </c>
      <c r="J18" s="109">
        <v>231.5</v>
      </c>
      <c r="K18" s="50">
        <f t="shared" si="0"/>
        <v>60.92105</v>
      </c>
      <c r="L18" s="49">
        <f t="shared" si="1"/>
        <v>9</v>
      </c>
      <c r="M18" s="109">
        <v>227</v>
      </c>
      <c r="N18" s="50">
        <f t="shared" si="2"/>
        <v>59.73684</v>
      </c>
      <c r="O18" s="49">
        <f t="shared" si="3"/>
        <v>11</v>
      </c>
      <c r="P18" s="109">
        <v>230.5</v>
      </c>
      <c r="Q18" s="50">
        <f t="shared" si="4"/>
        <v>60.65789</v>
      </c>
      <c r="R18" s="49">
        <f t="shared" si="5"/>
        <v>7</v>
      </c>
      <c r="S18" s="15"/>
      <c r="T18" s="15"/>
      <c r="U18" s="109">
        <f t="shared" si="6"/>
        <v>689</v>
      </c>
      <c r="V18" s="51">
        <f t="shared" si="7"/>
        <v>60.4386</v>
      </c>
      <c r="W18" s="147"/>
    </row>
    <row r="19" spans="1:23" ht="31.5" customHeight="1">
      <c r="A19" s="91">
        <v>10</v>
      </c>
      <c r="B19" s="245" t="s">
        <v>226</v>
      </c>
      <c r="C19" s="72">
        <v>2001</v>
      </c>
      <c r="D19" s="78" t="s">
        <v>31</v>
      </c>
      <c r="E19" s="79" t="s">
        <v>227</v>
      </c>
      <c r="F19" s="80" t="s">
        <v>228</v>
      </c>
      <c r="G19" s="81" t="s">
        <v>229</v>
      </c>
      <c r="H19" s="154" t="s">
        <v>230</v>
      </c>
      <c r="I19" s="129" t="s">
        <v>231</v>
      </c>
      <c r="J19" s="109">
        <v>227</v>
      </c>
      <c r="K19" s="50">
        <f t="shared" si="0"/>
        <v>59.73684</v>
      </c>
      <c r="L19" s="49">
        <f t="shared" si="1"/>
        <v>10</v>
      </c>
      <c r="M19" s="109">
        <v>239.5</v>
      </c>
      <c r="N19" s="50">
        <f t="shared" si="2"/>
        <v>63.02632</v>
      </c>
      <c r="O19" s="49">
        <f t="shared" si="3"/>
        <v>5</v>
      </c>
      <c r="P19" s="109">
        <v>222.5</v>
      </c>
      <c r="Q19" s="50">
        <f t="shared" si="4"/>
        <v>58.55263</v>
      </c>
      <c r="R19" s="49">
        <f t="shared" si="5"/>
        <v>10</v>
      </c>
      <c r="S19" s="15"/>
      <c r="T19" s="15">
        <v>1</v>
      </c>
      <c r="U19" s="109">
        <f t="shared" si="6"/>
        <v>689</v>
      </c>
      <c r="V19" s="51">
        <f t="shared" si="7"/>
        <v>60.4386</v>
      </c>
      <c r="W19" s="147"/>
    </row>
    <row r="20" spans="1:23" ht="31.5" customHeight="1">
      <c r="A20" s="5">
        <v>11</v>
      </c>
      <c r="B20" s="77" t="s">
        <v>264</v>
      </c>
      <c r="C20" s="95" t="s">
        <v>212</v>
      </c>
      <c r="D20" s="95" t="s">
        <v>31</v>
      </c>
      <c r="E20" s="199" t="s">
        <v>265</v>
      </c>
      <c r="F20" s="189" t="s">
        <v>89</v>
      </c>
      <c r="G20" s="157" t="s">
        <v>90</v>
      </c>
      <c r="H20" s="209" t="s">
        <v>91</v>
      </c>
      <c r="I20" s="212" t="s">
        <v>81</v>
      </c>
      <c r="J20" s="109">
        <v>223.5</v>
      </c>
      <c r="K20" s="50">
        <f t="shared" si="0"/>
        <v>58.81579</v>
      </c>
      <c r="L20" s="49">
        <f t="shared" si="1"/>
        <v>11</v>
      </c>
      <c r="M20" s="109">
        <v>234</v>
      </c>
      <c r="N20" s="50">
        <f t="shared" si="2"/>
        <v>61.57895</v>
      </c>
      <c r="O20" s="49">
        <f t="shared" si="3"/>
        <v>10</v>
      </c>
      <c r="P20" s="109">
        <v>229</v>
      </c>
      <c r="Q20" s="50">
        <f t="shared" si="4"/>
        <v>60.26316</v>
      </c>
      <c r="R20" s="49">
        <f t="shared" si="5"/>
        <v>8</v>
      </c>
      <c r="S20" s="15"/>
      <c r="T20" s="15"/>
      <c r="U20" s="109">
        <f t="shared" si="6"/>
        <v>686.5</v>
      </c>
      <c r="V20" s="51">
        <f t="shared" si="7"/>
        <v>60.2193</v>
      </c>
      <c r="W20" s="147"/>
    </row>
    <row r="21" spans="1:22" ht="24.75" customHeight="1">
      <c r="A21" s="52"/>
      <c r="B21" s="65"/>
      <c r="C21" s="65"/>
      <c r="D21" s="66"/>
      <c r="E21" s="66"/>
      <c r="F21" s="67"/>
      <c r="G21" s="68"/>
      <c r="H21" s="69"/>
      <c r="I21" s="70"/>
      <c r="J21" s="53"/>
      <c r="K21" s="54"/>
      <c r="L21" s="53"/>
      <c r="M21" s="53"/>
      <c r="N21" s="54"/>
      <c r="O21" s="53"/>
      <c r="P21" s="53"/>
      <c r="Q21" s="54"/>
      <c r="R21" s="53"/>
      <c r="S21" s="71"/>
      <c r="T21" s="71"/>
      <c r="U21" s="53"/>
      <c r="V21" s="55"/>
    </row>
    <row r="22" spans="1:22" ht="24.75" customHeight="1">
      <c r="A22" s="24"/>
      <c r="B22" s="38" t="s">
        <v>2</v>
      </c>
      <c r="C22" s="38"/>
      <c r="D22" s="39"/>
      <c r="E22" s="39"/>
      <c r="F22" s="24"/>
      <c r="G22" s="24"/>
      <c r="H22" s="40"/>
      <c r="I22" s="172" t="s">
        <v>268</v>
      </c>
      <c r="J22" s="25"/>
      <c r="K22" s="6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23" ht="24.75" customHeight="1">
      <c r="A23" s="42"/>
      <c r="B23" s="43" t="s">
        <v>3</v>
      </c>
      <c r="C23" s="43"/>
      <c r="D23" s="30"/>
      <c r="E23" s="30"/>
      <c r="F23" s="36"/>
      <c r="G23" s="36"/>
      <c r="H23" s="12"/>
      <c r="I23" s="173" t="s">
        <v>44</v>
      </c>
      <c r="J23" s="13"/>
      <c r="K23" s="6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1"/>
    </row>
    <row r="24" spans="1:23" s="41" customFormat="1" ht="24.75" customHeight="1">
      <c r="A24"/>
      <c r="B24" s="4"/>
      <c r="C24" s="4"/>
      <c r="D24" s="4"/>
      <c r="E24" s="4"/>
      <c r="F24" s="4"/>
      <c r="G24" s="4"/>
      <c r="H24" s="4"/>
      <c r="I24" s="4"/>
      <c r="J24" s="4"/>
      <c r="K24" s="4"/>
      <c r="L24"/>
      <c r="M24"/>
      <c r="N24"/>
      <c r="O24"/>
      <c r="P24"/>
      <c r="Q24"/>
      <c r="R24"/>
      <c r="S24"/>
      <c r="T24"/>
      <c r="U24"/>
      <c r="V24"/>
      <c r="W24" s="44"/>
    </row>
    <row r="25" spans="1:23" s="44" customFormat="1" ht="24.75" customHeight="1">
      <c r="A25"/>
      <c r="B25" s="4"/>
      <c r="C25" s="4"/>
      <c r="D25" s="4"/>
      <c r="E25" s="4"/>
      <c r="F25" s="4"/>
      <c r="G25" s="4"/>
      <c r="H25" s="4"/>
      <c r="I25" s="4"/>
      <c r="J25" s="4"/>
      <c r="K25" s="4"/>
      <c r="L25"/>
      <c r="M25"/>
      <c r="N25"/>
      <c r="O25"/>
      <c r="P25"/>
      <c r="Q25"/>
      <c r="R25"/>
      <c r="S25"/>
      <c r="T25"/>
      <c r="U25"/>
      <c r="V25"/>
      <c r="W25"/>
    </row>
  </sheetData>
  <sheetProtection/>
  <mergeCells count="24">
    <mergeCell ref="V8:V9"/>
    <mergeCell ref="C8:C9"/>
    <mergeCell ref="I8:I9"/>
    <mergeCell ref="P8:R8"/>
    <mergeCell ref="S8:S9"/>
    <mergeCell ref="J8:L8"/>
    <mergeCell ref="M8:O8"/>
    <mergeCell ref="B8:B9"/>
    <mergeCell ref="G8:G9"/>
    <mergeCell ref="E8:E9"/>
    <mergeCell ref="T8:T9"/>
    <mergeCell ref="A8:A9"/>
    <mergeCell ref="D8:D9"/>
    <mergeCell ref="H8:H9"/>
    <mergeCell ref="A1:W1"/>
    <mergeCell ref="W8:W9"/>
    <mergeCell ref="R7:W7"/>
    <mergeCell ref="A6:W6"/>
    <mergeCell ref="A5:W5"/>
    <mergeCell ref="A2:W2"/>
    <mergeCell ref="U8:U9"/>
    <mergeCell ref="A4:W4"/>
    <mergeCell ref="A3:W3"/>
    <mergeCell ref="F8:F9"/>
  </mergeCells>
  <printOptions horizontalCentered="1"/>
  <pageMargins left="0.03937007874015748" right="0.03937007874015748" top="0.03937007874015748" bottom="0.03937007874015748" header="0.31496062992125984" footer="0.31496062992125984"/>
  <pageSetup fitToHeight="1" fitToWidth="1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workbookViewId="0" topLeftCell="A13">
      <selection activeCell="M17" sqref="M17"/>
    </sheetView>
  </sheetViews>
  <sheetFormatPr defaultColWidth="9.140625" defaultRowHeight="12.75"/>
  <cols>
    <col min="1" max="1" width="4.7109375" style="17" customWidth="1"/>
    <col min="2" max="2" width="20.7109375" style="17" customWidth="1"/>
    <col min="3" max="3" width="6.7109375" style="17" hidden="1" customWidth="1"/>
    <col min="4" max="4" width="6.7109375" style="17" customWidth="1"/>
    <col min="5" max="5" width="8.7109375" style="17" hidden="1" customWidth="1"/>
    <col min="6" max="6" width="34.7109375" style="17" customWidth="1"/>
    <col min="7" max="7" width="8.7109375" style="17" hidden="1" customWidth="1"/>
    <col min="8" max="8" width="17.7109375" style="17" hidden="1" customWidth="1"/>
    <col min="9" max="9" width="20.7109375" style="17" customWidth="1"/>
    <col min="10" max="10" width="6.7109375" style="17" customWidth="1"/>
    <col min="11" max="11" width="8.7109375" style="17" customWidth="1"/>
    <col min="12" max="12" width="4.7109375" style="17" customWidth="1"/>
    <col min="13" max="13" width="6.7109375" style="17" customWidth="1"/>
    <col min="14" max="14" width="8.7109375" style="17" customWidth="1"/>
    <col min="15" max="15" width="4.7109375" style="17" customWidth="1"/>
    <col min="16" max="16" width="6.7109375" style="17" customWidth="1"/>
    <col min="17" max="17" width="8.7109375" style="17" customWidth="1"/>
    <col min="18" max="20" width="4.7109375" style="17" customWidth="1"/>
    <col min="21" max="21" width="6.7109375" style="17" customWidth="1"/>
    <col min="22" max="22" width="8.7109375" style="17" customWidth="1"/>
    <col min="23" max="23" width="6.7109375" style="17" customWidth="1"/>
    <col min="24" max="16384" width="9.140625" style="17" customWidth="1"/>
  </cols>
  <sheetData>
    <row r="1" spans="1:23" ht="24.75" customHeight="1">
      <c r="A1" s="402" t="s">
        <v>136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</row>
    <row r="2" spans="1:23" ht="24.75" customHeight="1">
      <c r="A2" s="398" t="s">
        <v>19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</row>
    <row r="3" spans="1:23" ht="24.75" customHeight="1">
      <c r="A3" s="398" t="s">
        <v>20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</row>
    <row r="4" spans="1:23" ht="24.75" customHeight="1">
      <c r="A4" s="403" t="s">
        <v>295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</row>
    <row r="5" spans="1:23" ht="24.75" customHeight="1">
      <c r="A5" s="398" t="s">
        <v>296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</row>
    <row r="6" spans="1:23" ht="24.75" customHeight="1">
      <c r="A6" s="360" t="s">
        <v>292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</row>
    <row r="7" spans="1:23" s="31" customFormat="1" ht="24.75" customHeight="1">
      <c r="A7" s="32" t="s">
        <v>25</v>
      </c>
      <c r="B7" s="33"/>
      <c r="C7" s="34"/>
      <c r="D7" s="34"/>
      <c r="E7" s="34"/>
      <c r="F7" s="35"/>
      <c r="G7" s="57"/>
      <c r="H7" s="35"/>
      <c r="I7" s="58"/>
      <c r="J7" s="59"/>
      <c r="K7" s="27"/>
      <c r="L7" s="59"/>
      <c r="M7" s="59"/>
      <c r="N7" s="27"/>
      <c r="O7" s="59"/>
      <c r="P7" s="27"/>
      <c r="Q7" s="405" t="s">
        <v>137</v>
      </c>
      <c r="R7" s="405"/>
      <c r="S7" s="405"/>
      <c r="T7" s="405"/>
      <c r="U7" s="405"/>
      <c r="V7" s="405"/>
      <c r="W7" s="405"/>
    </row>
    <row r="8" spans="1:23" ht="19.5" customHeight="1">
      <c r="A8" s="373" t="s">
        <v>1</v>
      </c>
      <c r="B8" s="374" t="s">
        <v>17</v>
      </c>
      <c r="C8" s="378" t="s">
        <v>21</v>
      </c>
      <c r="D8" s="394" t="s">
        <v>11</v>
      </c>
      <c r="E8" s="376" t="s">
        <v>12</v>
      </c>
      <c r="F8" s="407" t="s">
        <v>18</v>
      </c>
      <c r="G8" s="376" t="s">
        <v>12</v>
      </c>
      <c r="H8" s="374" t="s">
        <v>8</v>
      </c>
      <c r="I8" s="374" t="s">
        <v>4</v>
      </c>
      <c r="J8" s="374" t="s">
        <v>9</v>
      </c>
      <c r="K8" s="374"/>
      <c r="L8" s="374"/>
      <c r="M8" s="374" t="s">
        <v>5</v>
      </c>
      <c r="N8" s="374"/>
      <c r="O8" s="374"/>
      <c r="P8" s="374" t="s">
        <v>10</v>
      </c>
      <c r="Q8" s="374"/>
      <c r="R8" s="374"/>
      <c r="S8" s="383" t="s">
        <v>28</v>
      </c>
      <c r="T8" s="371" t="s">
        <v>29</v>
      </c>
      <c r="U8" s="373" t="s">
        <v>6</v>
      </c>
      <c r="V8" s="390" t="s">
        <v>22</v>
      </c>
      <c r="W8" s="357" t="s">
        <v>15</v>
      </c>
    </row>
    <row r="9" spans="1:23" ht="39.75" customHeight="1">
      <c r="A9" s="373"/>
      <c r="B9" s="374"/>
      <c r="C9" s="378"/>
      <c r="D9" s="377"/>
      <c r="E9" s="377"/>
      <c r="F9" s="407"/>
      <c r="G9" s="377"/>
      <c r="H9" s="374"/>
      <c r="I9" s="374"/>
      <c r="J9" s="47" t="s">
        <v>16</v>
      </c>
      <c r="K9" s="64" t="s">
        <v>0</v>
      </c>
      <c r="L9" s="47" t="s">
        <v>1</v>
      </c>
      <c r="M9" s="47" t="s">
        <v>16</v>
      </c>
      <c r="N9" s="64" t="s">
        <v>0</v>
      </c>
      <c r="O9" s="47" t="s">
        <v>1</v>
      </c>
      <c r="P9" s="47" t="s">
        <v>16</v>
      </c>
      <c r="Q9" s="64" t="s">
        <v>0</v>
      </c>
      <c r="R9" s="47" t="s">
        <v>1</v>
      </c>
      <c r="S9" s="383"/>
      <c r="T9" s="372"/>
      <c r="U9" s="373"/>
      <c r="V9" s="406"/>
      <c r="W9" s="358"/>
    </row>
    <row r="10" spans="1:23" ht="24.75" customHeight="1">
      <c r="A10" s="411" t="s">
        <v>30</v>
      </c>
      <c r="B10" s="414"/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5"/>
    </row>
    <row r="11" spans="1:23" ht="31.5" customHeight="1">
      <c r="A11" s="291">
        <v>1</v>
      </c>
      <c r="B11" s="340" t="s">
        <v>148</v>
      </c>
      <c r="C11" s="341">
        <v>2004</v>
      </c>
      <c r="D11" s="342" t="s">
        <v>35</v>
      </c>
      <c r="E11" s="343" t="s">
        <v>149</v>
      </c>
      <c r="F11" s="344" t="s">
        <v>150</v>
      </c>
      <c r="G11" s="345" t="s">
        <v>151</v>
      </c>
      <c r="H11" s="346" t="s">
        <v>152</v>
      </c>
      <c r="I11" s="327" t="s">
        <v>155</v>
      </c>
      <c r="J11" s="139">
        <v>207</v>
      </c>
      <c r="K11" s="140">
        <f>ROUND(J11/3,5)</f>
        <v>69</v>
      </c>
      <c r="L11" s="141">
        <f>RANK(K11,K$11:K$15,0)</f>
        <v>1</v>
      </c>
      <c r="M11" s="139">
        <v>203</v>
      </c>
      <c r="N11" s="140">
        <f>ROUND(M11/3,5)</f>
        <v>67.66667</v>
      </c>
      <c r="O11" s="141">
        <f>RANK(N11,N$11:N$15,0)</f>
        <v>1</v>
      </c>
      <c r="P11" s="139">
        <v>202.5</v>
      </c>
      <c r="Q11" s="140">
        <f>ROUND(P11/3,5)</f>
        <v>67.5</v>
      </c>
      <c r="R11" s="141">
        <f>RANK(Q11,Q$11:Q$15,0)</f>
        <v>3</v>
      </c>
      <c r="S11" s="141"/>
      <c r="T11" s="141"/>
      <c r="U11" s="142">
        <f>J11+M11+P11</f>
        <v>612.5</v>
      </c>
      <c r="V11" s="143">
        <f>ROUND(U11/3/3,5)</f>
        <v>68.05556</v>
      </c>
      <c r="W11" s="295" t="s">
        <v>35</v>
      </c>
    </row>
    <row r="12" spans="1:23" ht="31.5" customHeight="1">
      <c r="A12" s="18">
        <v>2</v>
      </c>
      <c r="B12" s="237" t="s">
        <v>220</v>
      </c>
      <c r="C12" s="103">
        <v>2004</v>
      </c>
      <c r="D12" s="86" t="s">
        <v>35</v>
      </c>
      <c r="E12" s="101"/>
      <c r="F12" s="234" t="s">
        <v>221</v>
      </c>
      <c r="G12" s="168" t="s">
        <v>222</v>
      </c>
      <c r="H12" s="89" t="s">
        <v>223</v>
      </c>
      <c r="I12" s="97" t="s">
        <v>46</v>
      </c>
      <c r="J12" s="111">
        <v>203</v>
      </c>
      <c r="K12" s="62">
        <f>ROUND(J12/3,5)</f>
        <v>67.66667</v>
      </c>
      <c r="L12" s="9">
        <f>RANK(K12,K$11:K$15,0)</f>
        <v>2</v>
      </c>
      <c r="M12" s="111">
        <v>199</v>
      </c>
      <c r="N12" s="62">
        <f>ROUND(M12/3,5)</f>
        <v>66.33333</v>
      </c>
      <c r="O12" s="9">
        <f>RANK(N12,N$11:N$15,0)</f>
        <v>2</v>
      </c>
      <c r="P12" s="111">
        <v>200</v>
      </c>
      <c r="Q12" s="62">
        <f>ROUND(P12/3,5)</f>
        <v>66.66667</v>
      </c>
      <c r="R12" s="9">
        <f>RANK(Q12,Q$11:Q$15,0)</f>
        <v>4</v>
      </c>
      <c r="S12" s="9"/>
      <c r="T12" s="9"/>
      <c r="U12" s="112">
        <f>J12+M12+P12</f>
        <v>602</v>
      </c>
      <c r="V12" s="63">
        <f>ROUND(U12/3/3,5)</f>
        <v>66.88889</v>
      </c>
      <c r="W12" s="202" t="s">
        <v>35</v>
      </c>
    </row>
    <row r="13" spans="1:23" ht="31.5" customHeight="1">
      <c r="A13" s="18">
        <v>3</v>
      </c>
      <c r="B13" s="124" t="s">
        <v>247</v>
      </c>
      <c r="C13" s="149" t="s">
        <v>52</v>
      </c>
      <c r="D13" s="96" t="s">
        <v>35</v>
      </c>
      <c r="E13" s="127"/>
      <c r="F13" s="155" t="s">
        <v>248</v>
      </c>
      <c r="G13" s="171" t="s">
        <v>249</v>
      </c>
      <c r="H13" s="82" t="s">
        <v>250</v>
      </c>
      <c r="I13" s="253" t="s">
        <v>246</v>
      </c>
      <c r="J13" s="111">
        <v>195.5</v>
      </c>
      <c r="K13" s="62">
        <f>ROUND(J13/3,5)</f>
        <v>65.16667</v>
      </c>
      <c r="L13" s="9">
        <f>RANK(K13,K$11:K$15,0)</f>
        <v>4</v>
      </c>
      <c r="M13" s="111">
        <v>195.5</v>
      </c>
      <c r="N13" s="62">
        <f>ROUND(M13/3,5)</f>
        <v>65.16667</v>
      </c>
      <c r="O13" s="9">
        <f>RANK(N13,N$11:N$15,0)</f>
        <v>3</v>
      </c>
      <c r="P13" s="111">
        <v>205</v>
      </c>
      <c r="Q13" s="62">
        <f>ROUND(P13/3,5)</f>
        <v>68.33333</v>
      </c>
      <c r="R13" s="9">
        <f>RANK(Q13,Q$11:Q$15,0)</f>
        <v>1</v>
      </c>
      <c r="S13" s="9"/>
      <c r="T13" s="9"/>
      <c r="U13" s="112">
        <f>J13+M13+P13</f>
        <v>596</v>
      </c>
      <c r="V13" s="63">
        <f>ROUND(U13/3/3,5)</f>
        <v>66.22222</v>
      </c>
      <c r="W13" s="202" t="s">
        <v>35</v>
      </c>
    </row>
    <row r="14" spans="1:23" ht="31.5" customHeight="1">
      <c r="A14" s="18">
        <v>4</v>
      </c>
      <c r="B14" s="83" t="s">
        <v>153</v>
      </c>
      <c r="C14" s="137">
        <v>2004</v>
      </c>
      <c r="D14" s="137" t="s">
        <v>35</v>
      </c>
      <c r="E14" s="88" t="s">
        <v>154</v>
      </c>
      <c r="F14" s="200" t="s">
        <v>150</v>
      </c>
      <c r="G14" s="239" t="s">
        <v>151</v>
      </c>
      <c r="H14" s="227" t="s">
        <v>152</v>
      </c>
      <c r="I14" s="176" t="s">
        <v>155</v>
      </c>
      <c r="J14" s="111">
        <v>196</v>
      </c>
      <c r="K14" s="62">
        <f>ROUND(J14/3,5)</f>
        <v>65.33333</v>
      </c>
      <c r="L14" s="9">
        <f>RANK(K14,K$11:K$15,0)</f>
        <v>3</v>
      </c>
      <c r="M14" s="111">
        <v>195</v>
      </c>
      <c r="N14" s="62">
        <f>ROUND(M14/3,5)</f>
        <v>65</v>
      </c>
      <c r="O14" s="9">
        <f>RANK(N14,N$11:N$15,0)</f>
        <v>4</v>
      </c>
      <c r="P14" s="111">
        <v>203.5</v>
      </c>
      <c r="Q14" s="62">
        <f>ROUND(P14/3,5)</f>
        <v>67.83333</v>
      </c>
      <c r="R14" s="9">
        <f>RANK(Q14,Q$11:Q$15,0)</f>
        <v>2</v>
      </c>
      <c r="S14" s="9"/>
      <c r="T14" s="9"/>
      <c r="U14" s="112">
        <f>J14+M14+P14</f>
        <v>594.5</v>
      </c>
      <c r="V14" s="63">
        <f>ROUND(U14/3/3,5)</f>
        <v>66.05556</v>
      </c>
      <c r="W14" s="202" t="s">
        <v>35</v>
      </c>
    </row>
    <row r="15" spans="1:23" ht="31.5" customHeight="1">
      <c r="A15" s="284">
        <v>5</v>
      </c>
      <c r="B15" s="347" t="s">
        <v>207</v>
      </c>
      <c r="C15" s="339">
        <v>2005</v>
      </c>
      <c r="D15" s="348" t="s">
        <v>33</v>
      </c>
      <c r="E15" s="349"/>
      <c r="F15" s="336" t="s">
        <v>203</v>
      </c>
      <c r="G15" s="337" t="s">
        <v>204</v>
      </c>
      <c r="H15" s="338" t="s">
        <v>205</v>
      </c>
      <c r="I15" s="339" t="s">
        <v>206</v>
      </c>
      <c r="J15" s="312">
        <v>163</v>
      </c>
      <c r="K15" s="286">
        <f>ROUND(J15/3,5)</f>
        <v>54.33333</v>
      </c>
      <c r="L15" s="287">
        <f>RANK(K15,K$11:K$15,0)</f>
        <v>5</v>
      </c>
      <c r="M15" s="312">
        <v>182</v>
      </c>
      <c r="N15" s="286">
        <f>ROUND(M15/3,5)</f>
        <v>60.66667</v>
      </c>
      <c r="O15" s="287">
        <f>RANK(N15,N$11:N$15,0)</f>
        <v>5</v>
      </c>
      <c r="P15" s="312">
        <v>173</v>
      </c>
      <c r="Q15" s="286">
        <f>ROUND(P15/3,5)</f>
        <v>57.66667</v>
      </c>
      <c r="R15" s="287">
        <f>RANK(Q15,Q$11:Q$15,0)</f>
        <v>5</v>
      </c>
      <c r="S15" s="314">
        <v>2</v>
      </c>
      <c r="T15" s="314"/>
      <c r="U15" s="315">
        <f>J15+M15+P15</f>
        <v>518</v>
      </c>
      <c r="V15" s="350">
        <f>ROUND(U15/3/3,5)-1.5</f>
        <v>56.05556</v>
      </c>
      <c r="W15" s="290"/>
    </row>
    <row r="16" spans="1:23" ht="24.75" customHeight="1">
      <c r="A16" s="411" t="s">
        <v>27</v>
      </c>
      <c r="B16" s="414"/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5"/>
    </row>
    <row r="17" spans="1:23" ht="31.5" customHeight="1">
      <c r="A17" s="291">
        <v>1</v>
      </c>
      <c r="B17" s="351" t="s">
        <v>251</v>
      </c>
      <c r="C17" s="352">
        <v>1991</v>
      </c>
      <c r="D17" s="353" t="s">
        <v>33</v>
      </c>
      <c r="E17" s="354" t="s">
        <v>252</v>
      </c>
      <c r="F17" s="355" t="s">
        <v>253</v>
      </c>
      <c r="G17" s="292" t="s">
        <v>254</v>
      </c>
      <c r="H17" s="293" t="s">
        <v>255</v>
      </c>
      <c r="I17" s="294" t="s">
        <v>246</v>
      </c>
      <c r="J17" s="139">
        <v>196.5</v>
      </c>
      <c r="K17" s="140">
        <f>ROUND(J17/3,5)</f>
        <v>65.5</v>
      </c>
      <c r="L17" s="141">
        <f>RANK(K17,K$17:K$19,0)</f>
        <v>1</v>
      </c>
      <c r="M17" s="139">
        <v>201.5</v>
      </c>
      <c r="N17" s="140">
        <f>ROUND(M17/3,5)</f>
        <v>67.16667</v>
      </c>
      <c r="O17" s="141">
        <f>RANK(N17,N$17:N$19,0)</f>
        <v>1</v>
      </c>
      <c r="P17" s="139">
        <v>205.5</v>
      </c>
      <c r="Q17" s="140">
        <f>ROUND(P17/3,5)</f>
        <v>68.5</v>
      </c>
      <c r="R17" s="141">
        <f>RANK(Q17,Q$17:Q$19,0)</f>
        <v>1</v>
      </c>
      <c r="S17" s="141"/>
      <c r="T17" s="141"/>
      <c r="U17" s="142">
        <f>J17+M17+P17</f>
        <v>603.5</v>
      </c>
      <c r="V17" s="143">
        <f>ROUND(U17/3/3,5)</f>
        <v>67.05556</v>
      </c>
      <c r="W17" s="295"/>
    </row>
    <row r="18" spans="1:23" ht="31.5" customHeight="1">
      <c r="A18" s="18">
        <v>2</v>
      </c>
      <c r="B18" s="75" t="s">
        <v>43</v>
      </c>
      <c r="C18" s="8">
        <v>1969</v>
      </c>
      <c r="D18" s="8" t="s">
        <v>33</v>
      </c>
      <c r="E18" s="19" t="s">
        <v>39</v>
      </c>
      <c r="F18" s="74" t="s">
        <v>40</v>
      </c>
      <c r="G18" s="7" t="s">
        <v>41</v>
      </c>
      <c r="H18" s="20" t="s">
        <v>42</v>
      </c>
      <c r="I18" s="97" t="s">
        <v>32</v>
      </c>
      <c r="J18" s="111">
        <v>196</v>
      </c>
      <c r="K18" s="62">
        <f>ROUND(J18/3,5)</f>
        <v>65.33333</v>
      </c>
      <c r="L18" s="9">
        <f>RANK(K18,K$17:K$19,0)</f>
        <v>2</v>
      </c>
      <c r="M18" s="111">
        <v>198</v>
      </c>
      <c r="N18" s="62">
        <f>ROUND(M18/3,5)</f>
        <v>66</v>
      </c>
      <c r="O18" s="9">
        <f>RANK(N18,N$17:N$19,0)</f>
        <v>2</v>
      </c>
      <c r="P18" s="111">
        <v>199</v>
      </c>
      <c r="Q18" s="62">
        <f>ROUND(P18/3,5)</f>
        <v>66.33333</v>
      </c>
      <c r="R18" s="9">
        <f>RANK(Q18,Q$17:Q$19,0)</f>
        <v>2</v>
      </c>
      <c r="S18" s="9"/>
      <c r="T18" s="9"/>
      <c r="U18" s="112">
        <f>J18+M18+P18</f>
        <v>593</v>
      </c>
      <c r="V18" s="63">
        <f>ROUND(U18/3/3,5)</f>
        <v>65.88889</v>
      </c>
      <c r="W18" s="202"/>
    </row>
    <row r="19" spans="1:23" ht="31.5" customHeight="1">
      <c r="A19" s="18">
        <v>3</v>
      </c>
      <c r="B19" s="190" t="s">
        <v>202</v>
      </c>
      <c r="C19" s="95" t="s">
        <v>63</v>
      </c>
      <c r="D19" s="162" t="s">
        <v>35</v>
      </c>
      <c r="E19" s="224"/>
      <c r="F19" s="178" t="s">
        <v>203</v>
      </c>
      <c r="G19" s="180" t="s">
        <v>204</v>
      </c>
      <c r="H19" s="181" t="s">
        <v>205</v>
      </c>
      <c r="I19" s="136" t="s">
        <v>206</v>
      </c>
      <c r="J19" s="111">
        <v>191.5</v>
      </c>
      <c r="K19" s="62">
        <f>ROUND(J19/3,5)</f>
        <v>63.83333</v>
      </c>
      <c r="L19" s="9">
        <f>RANK(K19,K$17:K$19,0)</f>
        <v>3</v>
      </c>
      <c r="M19" s="111">
        <v>191.5</v>
      </c>
      <c r="N19" s="62">
        <f>ROUND(M19/3,5)</f>
        <v>63.83333</v>
      </c>
      <c r="O19" s="9">
        <f>RANK(N19,N$17:N$19,0)</f>
        <v>3</v>
      </c>
      <c r="P19" s="111">
        <v>195.5</v>
      </c>
      <c r="Q19" s="62">
        <f>ROUND(P19/3,5)</f>
        <v>65.16667</v>
      </c>
      <c r="R19" s="9">
        <f>RANK(Q19,Q$17:Q$19,0)</f>
        <v>3</v>
      </c>
      <c r="S19" s="9"/>
      <c r="T19" s="9"/>
      <c r="U19" s="112">
        <f>J19+M19+P19</f>
        <v>578.5</v>
      </c>
      <c r="V19" s="63">
        <f>ROUND(U19/3/3,5)</f>
        <v>64.27778</v>
      </c>
      <c r="W19" s="202" t="s">
        <v>35</v>
      </c>
    </row>
    <row r="20" spans="1:23" ht="24.75" customHeight="1">
      <c r="A20" s="60"/>
      <c r="B20" s="278"/>
      <c r="C20" s="279"/>
      <c r="D20" s="279"/>
      <c r="E20" s="280"/>
      <c r="F20" s="255"/>
      <c r="G20" s="281"/>
      <c r="H20" s="282"/>
      <c r="I20" s="203"/>
      <c r="J20" s="204"/>
      <c r="K20" s="205"/>
      <c r="L20" s="66"/>
      <c r="M20" s="204"/>
      <c r="N20" s="205"/>
      <c r="O20" s="66"/>
      <c r="P20" s="204"/>
      <c r="Q20" s="205"/>
      <c r="R20" s="66"/>
      <c r="S20" s="66"/>
      <c r="T20" s="66"/>
      <c r="U20" s="206"/>
      <c r="V20" s="207"/>
      <c r="W20" s="283"/>
    </row>
    <row r="21" spans="2:12" ht="24.75" customHeight="1">
      <c r="B21" s="22" t="s">
        <v>2</v>
      </c>
      <c r="I21" s="172" t="s">
        <v>268</v>
      </c>
      <c r="J21" s="25"/>
      <c r="K21" s="6"/>
      <c r="L21" s="24"/>
    </row>
    <row r="22" spans="2:12" ht="24.75" customHeight="1">
      <c r="B22" s="28" t="s">
        <v>3</v>
      </c>
      <c r="I22" s="173" t="s">
        <v>44</v>
      </c>
      <c r="J22" s="13"/>
      <c r="K22" s="6"/>
      <c r="L22" s="42"/>
    </row>
    <row r="23" ht="33" customHeight="1"/>
    <row r="24" ht="28.5" customHeight="1"/>
    <row r="31" spans="2:12" ht="15">
      <c r="B31" s="22"/>
      <c r="I31" s="24"/>
      <c r="J31" s="25"/>
      <c r="K31" s="6"/>
      <c r="L31" s="26"/>
    </row>
    <row r="32" spans="2:12" ht="27" customHeight="1">
      <c r="B32" s="28"/>
      <c r="I32" s="36"/>
      <c r="J32" s="13"/>
      <c r="K32" s="6"/>
      <c r="L32" s="61"/>
    </row>
    <row r="33" ht="24.75" customHeight="1"/>
  </sheetData>
  <sheetProtection/>
  <mergeCells count="26">
    <mergeCell ref="Q7:W7"/>
    <mergeCell ref="A8:A9"/>
    <mergeCell ref="A1:W1"/>
    <mergeCell ref="A2:W2"/>
    <mergeCell ref="A3:W3"/>
    <mergeCell ref="A4:W4"/>
    <mergeCell ref="A5:W5"/>
    <mergeCell ref="A6:W6"/>
    <mergeCell ref="B8:B9"/>
    <mergeCell ref="W8:W9"/>
    <mergeCell ref="C8:C9"/>
    <mergeCell ref="D8:D9"/>
    <mergeCell ref="E8:E9"/>
    <mergeCell ref="F8:F9"/>
    <mergeCell ref="G8:G9"/>
    <mergeCell ref="S8:S9"/>
    <mergeCell ref="A16:W16"/>
    <mergeCell ref="A10:W10"/>
    <mergeCell ref="U8:U9"/>
    <mergeCell ref="J8:L8"/>
    <mergeCell ref="M8:O8"/>
    <mergeCell ref="P8:R8"/>
    <mergeCell ref="I8:I9"/>
    <mergeCell ref="T8:T9"/>
    <mergeCell ref="H8:H9"/>
    <mergeCell ref="V8:V9"/>
  </mergeCells>
  <printOptions horizontalCentered="1"/>
  <pageMargins left="0.03937007874015748" right="0.03937007874015748" top="0.03937007874015748" bottom="0.03937007874015748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workbookViewId="0" topLeftCell="A1">
      <selection activeCell="V10" sqref="V10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6.7109375" style="0" hidden="1" customWidth="1"/>
    <col min="4" max="4" width="6.7109375" style="0" customWidth="1"/>
    <col min="5" max="5" width="8.7109375" style="0" hidden="1" customWidth="1"/>
    <col min="6" max="6" width="34.7109375" style="0" customWidth="1"/>
    <col min="7" max="7" width="8.7109375" style="0" hidden="1" customWidth="1"/>
    <col min="8" max="8" width="17.7109375" style="0" hidden="1" customWidth="1"/>
    <col min="9" max="9" width="20.7109375" style="0" customWidth="1"/>
    <col min="10" max="10" width="6.7109375" style="0" customWidth="1"/>
    <col min="11" max="11" width="8.7109375" style="0" customWidth="1"/>
    <col min="12" max="12" width="4.7109375" style="0" customWidth="1"/>
    <col min="13" max="13" width="6.7109375" style="0" customWidth="1"/>
    <col min="14" max="14" width="8.7109375" style="0" customWidth="1"/>
    <col min="15" max="15" width="4.7109375" style="0" customWidth="1"/>
    <col min="16" max="16" width="6.7109375" style="0" customWidth="1"/>
    <col min="17" max="17" width="8.7109375" style="0" customWidth="1"/>
    <col min="18" max="20" width="4.7109375" style="0" customWidth="1"/>
    <col min="21" max="21" width="6.7109375" style="0" customWidth="1"/>
    <col min="22" max="22" width="8.7109375" style="0" customWidth="1"/>
    <col min="23" max="23" width="6.7109375" style="0" hidden="1" customWidth="1"/>
  </cols>
  <sheetData>
    <row r="1" spans="1:23" s="14" customFormat="1" ht="24.75" customHeight="1">
      <c r="A1" s="356" t="s">
        <v>136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</row>
    <row r="2" spans="1:23" s="14" customFormat="1" ht="24.75" customHeight="1">
      <c r="A2" s="361" t="s">
        <v>7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</row>
    <row r="3" spans="1:23" ht="24.75" customHeight="1">
      <c r="A3" s="361" t="s">
        <v>20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</row>
    <row r="4" spans="1:23" ht="24.75" customHeight="1">
      <c r="A4" s="364" t="s">
        <v>69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</row>
    <row r="5" spans="1:23" ht="24.75" customHeight="1">
      <c r="A5" s="361" t="s">
        <v>26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</row>
    <row r="6" spans="1:23" ht="24.75" customHeight="1">
      <c r="A6" s="360" t="s">
        <v>267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</row>
    <row r="7" spans="1:23" s="37" customFormat="1" ht="24.75" customHeight="1">
      <c r="A7" s="32" t="s">
        <v>25</v>
      </c>
      <c r="B7" s="33"/>
      <c r="C7" s="33"/>
      <c r="D7" s="34"/>
      <c r="E7" s="34"/>
      <c r="F7" s="35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59" t="s">
        <v>137</v>
      </c>
      <c r="S7" s="359"/>
      <c r="T7" s="359"/>
      <c r="U7" s="359"/>
      <c r="V7" s="359"/>
      <c r="W7" s="359"/>
    </row>
    <row r="8" spans="1:23" ht="19.5" customHeight="1">
      <c r="A8" s="362" t="s">
        <v>1</v>
      </c>
      <c r="B8" s="367" t="s">
        <v>17</v>
      </c>
      <c r="C8" s="378" t="s">
        <v>21</v>
      </c>
      <c r="D8" s="373" t="s">
        <v>11</v>
      </c>
      <c r="E8" s="369" t="s">
        <v>12</v>
      </c>
      <c r="F8" s="365" t="s">
        <v>18</v>
      </c>
      <c r="G8" s="369" t="s">
        <v>12</v>
      </c>
      <c r="H8" s="369" t="s">
        <v>8</v>
      </c>
      <c r="I8" s="379" t="s">
        <v>4</v>
      </c>
      <c r="J8" s="381" t="s">
        <v>9</v>
      </c>
      <c r="K8" s="382"/>
      <c r="L8" s="384"/>
      <c r="M8" s="381" t="s">
        <v>5</v>
      </c>
      <c r="N8" s="382"/>
      <c r="O8" s="384"/>
      <c r="P8" s="381" t="s">
        <v>10</v>
      </c>
      <c r="Q8" s="382"/>
      <c r="R8" s="382"/>
      <c r="S8" s="383" t="s">
        <v>28</v>
      </c>
      <c r="T8" s="371" t="s">
        <v>29</v>
      </c>
      <c r="U8" s="362" t="s">
        <v>6</v>
      </c>
      <c r="V8" s="376" t="s">
        <v>24</v>
      </c>
      <c r="W8" s="357" t="s">
        <v>15</v>
      </c>
    </row>
    <row r="9" spans="1:23" ht="39.75" customHeight="1">
      <c r="A9" s="363"/>
      <c r="B9" s="368"/>
      <c r="C9" s="378"/>
      <c r="D9" s="374"/>
      <c r="E9" s="370"/>
      <c r="F9" s="366"/>
      <c r="G9" s="370"/>
      <c r="H9" s="375"/>
      <c r="I9" s="380"/>
      <c r="J9" s="47" t="s">
        <v>16</v>
      </c>
      <c r="K9" s="48" t="s">
        <v>0</v>
      </c>
      <c r="L9" s="47" t="s">
        <v>1</v>
      </c>
      <c r="M9" s="47" t="s">
        <v>16</v>
      </c>
      <c r="N9" s="48" t="s">
        <v>0</v>
      </c>
      <c r="O9" s="47" t="s">
        <v>1</v>
      </c>
      <c r="P9" s="47" t="s">
        <v>16</v>
      </c>
      <c r="Q9" s="48" t="s">
        <v>0</v>
      </c>
      <c r="R9" s="198" t="s">
        <v>1</v>
      </c>
      <c r="S9" s="383"/>
      <c r="T9" s="372"/>
      <c r="U9" s="363"/>
      <c r="V9" s="377"/>
      <c r="W9" s="358"/>
    </row>
    <row r="10" spans="1:23" ht="31.5" customHeight="1">
      <c r="A10" s="5">
        <v>1</v>
      </c>
      <c r="B10" s="138" t="s">
        <v>76</v>
      </c>
      <c r="C10" s="235" t="s">
        <v>70</v>
      </c>
      <c r="D10" s="144" t="s">
        <v>37</v>
      </c>
      <c r="E10" s="216" t="s">
        <v>77</v>
      </c>
      <c r="F10" s="156" t="s">
        <v>78</v>
      </c>
      <c r="G10" s="90" t="s">
        <v>79</v>
      </c>
      <c r="H10" s="160" t="s">
        <v>80</v>
      </c>
      <c r="I10" s="228" t="s">
        <v>81</v>
      </c>
      <c r="J10" s="109">
        <v>264</v>
      </c>
      <c r="K10" s="50">
        <f>ROUND(J10/3.8,5)</f>
        <v>69.47368</v>
      </c>
      <c r="L10" s="49">
        <f>RANK(K10,K$10:K$10,0)</f>
        <v>1</v>
      </c>
      <c r="M10" s="109">
        <v>266.5</v>
      </c>
      <c r="N10" s="50">
        <f>ROUND(M10/3.8,5)</f>
        <v>70.13158</v>
      </c>
      <c r="O10" s="49">
        <f>RANK(N10,N$10:N$10,0)</f>
        <v>1</v>
      </c>
      <c r="P10" s="109">
        <v>251.5</v>
      </c>
      <c r="Q10" s="50">
        <f>ROUND(P10/3.8,5)</f>
        <v>66.18421</v>
      </c>
      <c r="R10" s="49">
        <f>RANK(Q10,Q$10:Q$10,0)</f>
        <v>1</v>
      </c>
      <c r="S10" s="15"/>
      <c r="T10" s="15"/>
      <c r="U10" s="109">
        <f>J10+M10+P10</f>
        <v>782</v>
      </c>
      <c r="V10" s="51">
        <f>ROUND(U10/3.8/3,5)</f>
        <v>68.59649</v>
      </c>
      <c r="W10" s="147"/>
    </row>
    <row r="11" spans="1:22" ht="24.75" customHeight="1">
      <c r="A11" s="52"/>
      <c r="B11" s="65"/>
      <c r="C11" s="65"/>
      <c r="D11" s="66"/>
      <c r="E11" s="66"/>
      <c r="F11" s="67"/>
      <c r="G11" s="68"/>
      <c r="H11" s="69"/>
      <c r="I11" s="70"/>
      <c r="J11" s="53"/>
      <c r="K11" s="54"/>
      <c r="L11" s="53"/>
      <c r="M11" s="53"/>
      <c r="N11" s="54"/>
      <c r="O11" s="53"/>
      <c r="P11" s="53"/>
      <c r="Q11" s="54"/>
      <c r="R11" s="53"/>
      <c r="S11" s="71"/>
      <c r="T11" s="71"/>
      <c r="U11" s="53"/>
      <c r="V11" s="55"/>
    </row>
    <row r="12" spans="1:22" ht="24.75" customHeight="1">
      <c r="A12" s="24"/>
      <c r="B12" s="38" t="s">
        <v>2</v>
      </c>
      <c r="C12" s="38"/>
      <c r="D12" s="39"/>
      <c r="E12" s="39"/>
      <c r="F12" s="24"/>
      <c r="G12" s="24"/>
      <c r="H12" s="40"/>
      <c r="I12" s="172" t="s">
        <v>268</v>
      </c>
      <c r="J12" s="25"/>
      <c r="K12" s="6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3" ht="24.75" customHeight="1">
      <c r="A13" s="42"/>
      <c r="B13" s="43" t="s">
        <v>3</v>
      </c>
      <c r="C13" s="43"/>
      <c r="D13" s="30"/>
      <c r="E13" s="30"/>
      <c r="F13" s="36"/>
      <c r="G13" s="36"/>
      <c r="H13" s="12"/>
      <c r="I13" s="173" t="s">
        <v>44</v>
      </c>
      <c r="J13" s="13"/>
      <c r="K13" s="6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1"/>
    </row>
    <row r="14" spans="1:23" s="41" customFormat="1" ht="24.75" customHeight="1">
      <c r="A14"/>
      <c r="B14" s="4"/>
      <c r="C14" s="4"/>
      <c r="D14" s="4"/>
      <c r="E14" s="4"/>
      <c r="F14" s="4"/>
      <c r="G14" s="4"/>
      <c r="H14" s="4"/>
      <c r="I14" s="4"/>
      <c r="J14" s="4"/>
      <c r="K14" s="4"/>
      <c r="L14"/>
      <c r="M14"/>
      <c r="N14"/>
      <c r="O14"/>
      <c r="P14"/>
      <c r="Q14"/>
      <c r="R14"/>
      <c r="S14"/>
      <c r="T14"/>
      <c r="U14"/>
      <c r="V14"/>
      <c r="W14" s="44"/>
    </row>
    <row r="15" spans="1:23" s="44" customFormat="1" ht="24.75" customHeight="1">
      <c r="A15"/>
      <c r="B15" s="4"/>
      <c r="C15" s="4"/>
      <c r="D15" s="4"/>
      <c r="E15" s="4"/>
      <c r="F15" s="4"/>
      <c r="G15" s="4"/>
      <c r="H15" s="4"/>
      <c r="I15" s="4"/>
      <c r="J15" s="4"/>
      <c r="K15" s="4"/>
      <c r="L15"/>
      <c r="M15"/>
      <c r="N15"/>
      <c r="O15"/>
      <c r="P15"/>
      <c r="Q15"/>
      <c r="R15"/>
      <c r="S15"/>
      <c r="T15"/>
      <c r="U15"/>
      <c r="V15"/>
      <c r="W15"/>
    </row>
  </sheetData>
  <sheetProtection/>
  <mergeCells count="24">
    <mergeCell ref="V8:V9"/>
    <mergeCell ref="W8:W9"/>
    <mergeCell ref="J8:L8"/>
    <mergeCell ref="M8:O8"/>
    <mergeCell ref="P8:R8"/>
    <mergeCell ref="S8:S9"/>
    <mergeCell ref="T8:T9"/>
    <mergeCell ref="U8:U9"/>
    <mergeCell ref="R7:W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:W1"/>
    <mergeCell ref="A2:W2"/>
    <mergeCell ref="A3:W3"/>
    <mergeCell ref="A4:W4"/>
    <mergeCell ref="A5:W5"/>
    <mergeCell ref="A6:W6"/>
  </mergeCells>
  <printOptions horizontalCentered="1"/>
  <pageMargins left="0.03937007874015748" right="0.03937007874015748" top="0.03937007874015748" bottom="0.03937007874015748" header="0.31496062992125984" footer="0.31496062992125984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workbookViewId="0" topLeftCell="A13">
      <selection activeCell="A10" sqref="A10:IV10"/>
    </sheetView>
  </sheetViews>
  <sheetFormatPr defaultColWidth="9.140625" defaultRowHeight="12.75"/>
  <cols>
    <col min="1" max="1" width="4.7109375" style="1" customWidth="1"/>
    <col min="2" max="2" width="20.7109375" style="2" customWidth="1"/>
    <col min="3" max="3" width="6.7109375" style="1" hidden="1" customWidth="1"/>
    <col min="4" max="4" width="6.7109375" style="1" customWidth="1"/>
    <col min="5" max="5" width="8.7109375" style="1" hidden="1" customWidth="1"/>
    <col min="6" max="6" width="34.7109375" style="1" customWidth="1"/>
    <col min="7" max="7" width="8.7109375" style="1" hidden="1" customWidth="1"/>
    <col min="8" max="8" width="17.7109375" style="1" hidden="1" customWidth="1"/>
    <col min="9" max="9" width="22.7109375" style="1" customWidth="1"/>
    <col min="10" max="10" width="6.7109375" style="1" customWidth="1"/>
    <col min="11" max="11" width="8.7109375" style="1" customWidth="1"/>
    <col min="12" max="12" width="4.7109375" style="1" customWidth="1"/>
    <col min="13" max="13" width="6.7109375" style="1" customWidth="1"/>
    <col min="14" max="14" width="8.7109375" style="1" customWidth="1"/>
    <col min="15" max="15" width="4.7109375" style="1" customWidth="1"/>
    <col min="16" max="16" width="6.7109375" style="1" customWidth="1"/>
    <col min="17" max="17" width="8.7109375" style="1" customWidth="1"/>
    <col min="18" max="20" width="4.7109375" style="1" customWidth="1"/>
    <col min="21" max="21" width="6.7109375" style="1" customWidth="1"/>
    <col min="22" max="22" width="8.7109375" style="1" customWidth="1"/>
    <col min="23" max="23" width="6.7109375" style="1" customWidth="1"/>
    <col min="24" max="16384" width="9.140625" style="1" customWidth="1"/>
  </cols>
  <sheetData>
    <row r="1" spans="1:23" ht="24.75" customHeight="1">
      <c r="A1" s="385" t="s">
        <v>136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</row>
    <row r="2" spans="1:23" ht="24.75" customHeight="1">
      <c r="A2" s="386" t="s">
        <v>19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</row>
    <row r="3" spans="1:23" ht="24.75" customHeight="1">
      <c r="A3" s="386" t="s">
        <v>20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</row>
    <row r="4" spans="1:23" s="56" customFormat="1" ht="24.75" customHeight="1">
      <c r="A4" s="387" t="s">
        <v>14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</row>
    <row r="5" spans="1:23" s="56" customFormat="1" ht="24.75" customHeight="1">
      <c r="A5" s="386" t="s">
        <v>50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</row>
    <row r="6" spans="1:24" ht="24.75" customHeight="1">
      <c r="A6" s="360" t="s">
        <v>271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"/>
    </row>
    <row r="7" spans="1:23" s="46" customFormat="1" ht="24.75" customHeight="1">
      <c r="A7" s="32" t="s">
        <v>25</v>
      </c>
      <c r="B7" s="33"/>
      <c r="C7" s="34"/>
      <c r="D7" s="34"/>
      <c r="E7" s="34"/>
      <c r="F7" s="35"/>
      <c r="G7" s="35"/>
      <c r="H7" s="35"/>
      <c r="I7" s="45"/>
      <c r="J7" s="45"/>
      <c r="K7" s="45"/>
      <c r="L7" s="45"/>
      <c r="M7" s="45"/>
      <c r="N7" s="45"/>
      <c r="O7" s="45"/>
      <c r="P7" s="45"/>
      <c r="Q7" s="388" t="s">
        <v>137</v>
      </c>
      <c r="R7" s="388"/>
      <c r="S7" s="388"/>
      <c r="T7" s="388"/>
      <c r="U7" s="388"/>
      <c r="V7" s="388"/>
      <c r="W7" s="388"/>
    </row>
    <row r="8" spans="1:23" ht="19.5" customHeight="1">
      <c r="A8" s="389" t="s">
        <v>1</v>
      </c>
      <c r="B8" s="390" t="s">
        <v>17</v>
      </c>
      <c r="C8" s="378" t="s">
        <v>21</v>
      </c>
      <c r="D8" s="373" t="s">
        <v>11</v>
      </c>
      <c r="E8" s="374" t="s">
        <v>12</v>
      </c>
      <c r="F8" s="391" t="s">
        <v>18</v>
      </c>
      <c r="G8" s="392" t="s">
        <v>12</v>
      </c>
      <c r="H8" s="392" t="s">
        <v>8</v>
      </c>
      <c r="I8" s="390" t="s">
        <v>4</v>
      </c>
      <c r="J8" s="390" t="s">
        <v>9</v>
      </c>
      <c r="K8" s="390"/>
      <c r="L8" s="390"/>
      <c r="M8" s="390" t="s">
        <v>5</v>
      </c>
      <c r="N8" s="390"/>
      <c r="O8" s="390"/>
      <c r="P8" s="390" t="s">
        <v>10</v>
      </c>
      <c r="Q8" s="390"/>
      <c r="R8" s="390"/>
      <c r="S8" s="383" t="s">
        <v>28</v>
      </c>
      <c r="T8" s="371" t="s">
        <v>29</v>
      </c>
      <c r="U8" s="389" t="s">
        <v>6</v>
      </c>
      <c r="V8" s="390" t="s">
        <v>22</v>
      </c>
      <c r="W8" s="357" t="s">
        <v>15</v>
      </c>
    </row>
    <row r="9" spans="1:23" ht="39.75" customHeight="1">
      <c r="A9" s="389"/>
      <c r="B9" s="390"/>
      <c r="C9" s="378"/>
      <c r="D9" s="374"/>
      <c r="E9" s="374"/>
      <c r="F9" s="391"/>
      <c r="G9" s="392"/>
      <c r="H9" s="392"/>
      <c r="I9" s="390"/>
      <c r="J9" s="47" t="s">
        <v>16</v>
      </c>
      <c r="K9" s="48" t="s">
        <v>0</v>
      </c>
      <c r="L9" s="47" t="s">
        <v>1</v>
      </c>
      <c r="M9" s="47" t="s">
        <v>16</v>
      </c>
      <c r="N9" s="48" t="s">
        <v>0</v>
      </c>
      <c r="O9" s="47" t="s">
        <v>1</v>
      </c>
      <c r="P9" s="47" t="s">
        <v>16</v>
      </c>
      <c r="Q9" s="48" t="s">
        <v>0</v>
      </c>
      <c r="R9" s="47" t="s">
        <v>1</v>
      </c>
      <c r="S9" s="383"/>
      <c r="T9" s="372"/>
      <c r="U9" s="389"/>
      <c r="V9" s="393"/>
      <c r="W9" s="358"/>
    </row>
    <row r="10" spans="1:23" ht="31.5" customHeight="1">
      <c r="A10" s="122">
        <v>1</v>
      </c>
      <c r="B10" s="10" t="s">
        <v>241</v>
      </c>
      <c r="C10" s="246">
        <v>2003</v>
      </c>
      <c r="D10" s="8" t="s">
        <v>31</v>
      </c>
      <c r="E10" s="79" t="s">
        <v>242</v>
      </c>
      <c r="F10" s="11" t="s">
        <v>243</v>
      </c>
      <c r="G10" s="19" t="s">
        <v>244</v>
      </c>
      <c r="H10" s="20" t="s">
        <v>245</v>
      </c>
      <c r="I10" s="72" t="s">
        <v>246</v>
      </c>
      <c r="J10" s="109">
        <v>228</v>
      </c>
      <c r="K10" s="50">
        <f aca="true" t="shared" si="0" ref="K10:K21">ROUND(J10/3.4,5)</f>
        <v>67.05882</v>
      </c>
      <c r="L10" s="92">
        <f aca="true" t="shared" si="1" ref="L10:L21">RANK(K10,K$9:K$21,0)</f>
        <v>1</v>
      </c>
      <c r="M10" s="109">
        <v>230.5</v>
      </c>
      <c r="N10" s="50">
        <f aca="true" t="shared" si="2" ref="N10:N21">ROUND(M10/3.4,5)</f>
        <v>67.79412</v>
      </c>
      <c r="O10" s="92">
        <f aca="true" t="shared" si="3" ref="O10:O21">RANK(N10,N$9:N$21,0)</f>
        <v>1</v>
      </c>
      <c r="P10" s="109">
        <v>233</v>
      </c>
      <c r="Q10" s="50">
        <f aca="true" t="shared" si="4" ref="Q10:Q21">ROUND(P10/3.4,5)</f>
        <v>68.52941</v>
      </c>
      <c r="R10" s="92">
        <f aca="true" t="shared" si="5" ref="R10:R21">RANK(Q10,Q$9:Q$21,0)</f>
        <v>1</v>
      </c>
      <c r="S10" s="15"/>
      <c r="T10" s="15"/>
      <c r="U10" s="109">
        <f aca="true" t="shared" si="6" ref="U10:U21">J10+M10+P10</f>
        <v>691.5</v>
      </c>
      <c r="V10" s="51">
        <f aca="true" t="shared" si="7" ref="V10:V21">ROUND(U10/3.4/3,5)</f>
        <v>67.79412</v>
      </c>
      <c r="W10" s="147" t="s">
        <v>48</v>
      </c>
    </row>
    <row r="11" spans="1:23" ht="31.5" customHeight="1">
      <c r="A11" s="122">
        <v>2</v>
      </c>
      <c r="B11" s="124" t="s">
        <v>130</v>
      </c>
      <c r="C11" s="95" t="s">
        <v>51</v>
      </c>
      <c r="D11" s="96" t="s">
        <v>33</v>
      </c>
      <c r="E11" s="127"/>
      <c r="F11" s="80" t="s">
        <v>104</v>
      </c>
      <c r="G11" s="7" t="s">
        <v>105</v>
      </c>
      <c r="H11" s="154" t="s">
        <v>106</v>
      </c>
      <c r="I11" s="212" t="s">
        <v>81</v>
      </c>
      <c r="J11" s="109">
        <v>222.5</v>
      </c>
      <c r="K11" s="50">
        <f t="shared" si="0"/>
        <v>65.44118</v>
      </c>
      <c r="L11" s="92">
        <f t="shared" si="1"/>
        <v>2</v>
      </c>
      <c r="M11" s="109">
        <v>225</v>
      </c>
      <c r="N11" s="50">
        <f t="shared" si="2"/>
        <v>66.17647</v>
      </c>
      <c r="O11" s="92">
        <f t="shared" si="3"/>
        <v>2</v>
      </c>
      <c r="P11" s="109">
        <v>227.5</v>
      </c>
      <c r="Q11" s="50">
        <f t="shared" si="4"/>
        <v>66.91176</v>
      </c>
      <c r="R11" s="92">
        <f t="shared" si="5"/>
        <v>3</v>
      </c>
      <c r="S11" s="15"/>
      <c r="T11" s="15"/>
      <c r="U11" s="109">
        <f t="shared" si="6"/>
        <v>675</v>
      </c>
      <c r="V11" s="51">
        <f t="shared" si="7"/>
        <v>66.17647</v>
      </c>
      <c r="W11" s="147" t="s">
        <v>48</v>
      </c>
    </row>
    <row r="12" spans="1:23" ht="31.5" customHeight="1">
      <c r="A12" s="122">
        <v>3</v>
      </c>
      <c r="B12" s="190" t="s">
        <v>173</v>
      </c>
      <c r="C12" s="95" t="s">
        <v>174</v>
      </c>
      <c r="D12" s="152" t="s">
        <v>35</v>
      </c>
      <c r="E12" s="274"/>
      <c r="F12" s="276" t="s">
        <v>175</v>
      </c>
      <c r="G12" s="277" t="s">
        <v>176</v>
      </c>
      <c r="H12" s="197" t="s">
        <v>169</v>
      </c>
      <c r="I12" s="212" t="s">
        <v>177</v>
      </c>
      <c r="J12" s="109">
        <v>215.5</v>
      </c>
      <c r="K12" s="50">
        <f t="shared" si="0"/>
        <v>63.38235</v>
      </c>
      <c r="L12" s="92">
        <f t="shared" si="1"/>
        <v>5</v>
      </c>
      <c r="M12" s="109">
        <v>219</v>
      </c>
      <c r="N12" s="50">
        <f t="shared" si="2"/>
        <v>64.41176</v>
      </c>
      <c r="O12" s="92">
        <f t="shared" si="3"/>
        <v>3</v>
      </c>
      <c r="P12" s="109">
        <v>229</v>
      </c>
      <c r="Q12" s="50">
        <f t="shared" si="4"/>
        <v>67.35294</v>
      </c>
      <c r="R12" s="92">
        <f t="shared" si="5"/>
        <v>2</v>
      </c>
      <c r="S12" s="15"/>
      <c r="T12" s="15"/>
      <c r="U12" s="109">
        <f t="shared" si="6"/>
        <v>663.5</v>
      </c>
      <c r="V12" s="51">
        <f t="shared" si="7"/>
        <v>65.04902</v>
      </c>
      <c r="W12" s="147" t="s">
        <v>48</v>
      </c>
    </row>
    <row r="13" spans="1:23" ht="31.5" customHeight="1">
      <c r="A13" s="122">
        <v>4</v>
      </c>
      <c r="B13" s="77" t="s">
        <v>64</v>
      </c>
      <c r="C13" s="125" t="s">
        <v>63</v>
      </c>
      <c r="D13" s="78">
        <v>1</v>
      </c>
      <c r="E13" s="19" t="s">
        <v>65</v>
      </c>
      <c r="F13" s="85" t="s">
        <v>66</v>
      </c>
      <c r="G13" s="19" t="s">
        <v>67</v>
      </c>
      <c r="H13" s="16" t="s">
        <v>68</v>
      </c>
      <c r="I13" s="84" t="s">
        <v>45</v>
      </c>
      <c r="J13" s="109">
        <v>222</v>
      </c>
      <c r="K13" s="50">
        <f t="shared" si="0"/>
        <v>65.29412</v>
      </c>
      <c r="L13" s="92">
        <f t="shared" si="1"/>
        <v>3</v>
      </c>
      <c r="M13" s="109">
        <v>214</v>
      </c>
      <c r="N13" s="50">
        <f t="shared" si="2"/>
        <v>62.94118</v>
      </c>
      <c r="O13" s="92">
        <f t="shared" si="3"/>
        <v>6</v>
      </c>
      <c r="P13" s="109">
        <v>225</v>
      </c>
      <c r="Q13" s="50">
        <f t="shared" si="4"/>
        <v>66.17647</v>
      </c>
      <c r="R13" s="92">
        <f t="shared" si="5"/>
        <v>4</v>
      </c>
      <c r="S13" s="15"/>
      <c r="T13" s="15"/>
      <c r="U13" s="109">
        <f t="shared" si="6"/>
        <v>661</v>
      </c>
      <c r="V13" s="51">
        <f t="shared" si="7"/>
        <v>64.80392</v>
      </c>
      <c r="W13" s="147" t="s">
        <v>53</v>
      </c>
    </row>
    <row r="14" spans="1:23" ht="31.5" customHeight="1">
      <c r="A14" s="122">
        <v>5</v>
      </c>
      <c r="B14" s="77" t="s">
        <v>237</v>
      </c>
      <c r="C14" s="125" t="s">
        <v>60</v>
      </c>
      <c r="D14" s="161" t="s">
        <v>31</v>
      </c>
      <c r="E14" s="254" t="s">
        <v>233</v>
      </c>
      <c r="F14" s="275" t="s">
        <v>238</v>
      </c>
      <c r="G14" s="81" t="s">
        <v>239</v>
      </c>
      <c r="H14" s="154" t="s">
        <v>240</v>
      </c>
      <c r="I14" s="8" t="s">
        <v>32</v>
      </c>
      <c r="J14" s="109">
        <v>219</v>
      </c>
      <c r="K14" s="50">
        <f t="shared" si="0"/>
        <v>64.41176</v>
      </c>
      <c r="L14" s="92">
        <f t="shared" si="1"/>
        <v>4</v>
      </c>
      <c r="M14" s="109">
        <v>215</v>
      </c>
      <c r="N14" s="50">
        <f t="shared" si="2"/>
        <v>63.23529</v>
      </c>
      <c r="O14" s="92">
        <f t="shared" si="3"/>
        <v>5</v>
      </c>
      <c r="P14" s="109">
        <v>222</v>
      </c>
      <c r="Q14" s="50">
        <f t="shared" si="4"/>
        <v>65.29412</v>
      </c>
      <c r="R14" s="92">
        <f t="shared" si="5"/>
        <v>6</v>
      </c>
      <c r="S14" s="15"/>
      <c r="T14" s="15"/>
      <c r="U14" s="109">
        <f t="shared" si="6"/>
        <v>656</v>
      </c>
      <c r="V14" s="51">
        <f t="shared" si="7"/>
        <v>64.31373</v>
      </c>
      <c r="W14" s="147" t="s">
        <v>53</v>
      </c>
    </row>
    <row r="15" spans="1:23" ht="31.5" customHeight="1">
      <c r="A15" s="122">
        <v>6</v>
      </c>
      <c r="B15" s="10" t="s">
        <v>127</v>
      </c>
      <c r="C15" s="136">
        <v>2001</v>
      </c>
      <c r="D15" s="137" t="s">
        <v>31</v>
      </c>
      <c r="E15" s="88" t="s">
        <v>126</v>
      </c>
      <c r="F15" s="11" t="s">
        <v>57</v>
      </c>
      <c r="G15" s="19" t="s">
        <v>58</v>
      </c>
      <c r="H15" s="20" t="s">
        <v>59</v>
      </c>
      <c r="I15" s="72" t="s">
        <v>45</v>
      </c>
      <c r="J15" s="109">
        <v>215.5</v>
      </c>
      <c r="K15" s="50">
        <f t="shared" si="0"/>
        <v>63.38235</v>
      </c>
      <c r="L15" s="92">
        <f t="shared" si="1"/>
        <v>5</v>
      </c>
      <c r="M15" s="109">
        <v>213</v>
      </c>
      <c r="N15" s="50">
        <f t="shared" si="2"/>
        <v>62.64706</v>
      </c>
      <c r="O15" s="92">
        <f t="shared" si="3"/>
        <v>7</v>
      </c>
      <c r="P15" s="109">
        <v>223.5</v>
      </c>
      <c r="Q15" s="50">
        <f t="shared" si="4"/>
        <v>65.73529</v>
      </c>
      <c r="R15" s="92">
        <f t="shared" si="5"/>
        <v>5</v>
      </c>
      <c r="S15" s="15"/>
      <c r="T15" s="15"/>
      <c r="U15" s="109">
        <f t="shared" si="6"/>
        <v>652</v>
      </c>
      <c r="V15" s="51">
        <f t="shared" si="7"/>
        <v>63.92157</v>
      </c>
      <c r="W15" s="147" t="s">
        <v>53</v>
      </c>
    </row>
    <row r="16" spans="1:23" ht="31.5" customHeight="1">
      <c r="A16" s="122">
        <v>7</v>
      </c>
      <c r="B16" s="74" t="s">
        <v>270</v>
      </c>
      <c r="C16" s="103">
        <v>2002</v>
      </c>
      <c r="D16" s="8">
        <v>1</v>
      </c>
      <c r="E16" s="19"/>
      <c r="F16" s="74" t="s">
        <v>128</v>
      </c>
      <c r="G16" s="99" t="s">
        <v>38</v>
      </c>
      <c r="H16" s="218" t="s">
        <v>129</v>
      </c>
      <c r="I16" s="72" t="s">
        <v>45</v>
      </c>
      <c r="J16" s="109">
        <v>215</v>
      </c>
      <c r="K16" s="50">
        <f t="shared" si="0"/>
        <v>63.23529</v>
      </c>
      <c r="L16" s="92">
        <f t="shared" si="1"/>
        <v>7</v>
      </c>
      <c r="M16" s="109">
        <v>215.5</v>
      </c>
      <c r="N16" s="50">
        <f t="shared" si="2"/>
        <v>63.38235</v>
      </c>
      <c r="O16" s="92">
        <f t="shared" si="3"/>
        <v>4</v>
      </c>
      <c r="P16" s="109">
        <v>214.5</v>
      </c>
      <c r="Q16" s="50">
        <f t="shared" si="4"/>
        <v>63.08824</v>
      </c>
      <c r="R16" s="92">
        <f t="shared" si="5"/>
        <v>8</v>
      </c>
      <c r="S16" s="15"/>
      <c r="T16" s="15"/>
      <c r="U16" s="109">
        <f t="shared" si="6"/>
        <v>645</v>
      </c>
      <c r="V16" s="51">
        <f t="shared" si="7"/>
        <v>63.23529</v>
      </c>
      <c r="W16" s="147" t="s">
        <v>53</v>
      </c>
    </row>
    <row r="17" spans="1:23" ht="31.5" customHeight="1">
      <c r="A17" s="122">
        <v>8</v>
      </c>
      <c r="B17" s="138" t="s">
        <v>171</v>
      </c>
      <c r="C17" s="145" t="s">
        <v>51</v>
      </c>
      <c r="D17" s="78" t="s">
        <v>31</v>
      </c>
      <c r="E17" s="76"/>
      <c r="F17" s="138" t="s">
        <v>168</v>
      </c>
      <c r="G17" s="79" t="s">
        <v>172</v>
      </c>
      <c r="H17" s="209" t="s">
        <v>169</v>
      </c>
      <c r="I17" s="212" t="s">
        <v>177</v>
      </c>
      <c r="J17" s="109">
        <v>210.5</v>
      </c>
      <c r="K17" s="50">
        <f t="shared" si="0"/>
        <v>61.91176</v>
      </c>
      <c r="L17" s="92">
        <f t="shared" si="1"/>
        <v>9</v>
      </c>
      <c r="M17" s="109">
        <v>199.5</v>
      </c>
      <c r="N17" s="50">
        <f t="shared" si="2"/>
        <v>58.67647</v>
      </c>
      <c r="O17" s="92">
        <f t="shared" si="3"/>
        <v>9</v>
      </c>
      <c r="P17" s="109">
        <v>215.5</v>
      </c>
      <c r="Q17" s="50">
        <f t="shared" si="4"/>
        <v>63.38235</v>
      </c>
      <c r="R17" s="92">
        <f t="shared" si="5"/>
        <v>7</v>
      </c>
      <c r="S17" s="15"/>
      <c r="T17" s="15"/>
      <c r="U17" s="109">
        <f t="shared" si="6"/>
        <v>625.5</v>
      </c>
      <c r="V17" s="51">
        <f t="shared" si="7"/>
        <v>61.32353</v>
      </c>
      <c r="W17" s="147" t="s">
        <v>49</v>
      </c>
    </row>
    <row r="18" spans="1:23" ht="31.5" customHeight="1">
      <c r="A18" s="122">
        <v>9</v>
      </c>
      <c r="B18" s="77" t="s">
        <v>170</v>
      </c>
      <c r="C18" s="73" t="s">
        <v>51</v>
      </c>
      <c r="D18" s="240" t="s">
        <v>31</v>
      </c>
      <c r="E18" s="79" t="s">
        <v>165</v>
      </c>
      <c r="F18" s="138" t="s">
        <v>166</v>
      </c>
      <c r="G18" s="127" t="s">
        <v>38</v>
      </c>
      <c r="H18" s="82" t="s">
        <v>167</v>
      </c>
      <c r="I18" s="212" t="s">
        <v>177</v>
      </c>
      <c r="J18" s="109">
        <v>212.5</v>
      </c>
      <c r="K18" s="50">
        <f t="shared" si="0"/>
        <v>62.5</v>
      </c>
      <c r="L18" s="92">
        <f t="shared" si="1"/>
        <v>8</v>
      </c>
      <c r="M18" s="109">
        <v>198</v>
      </c>
      <c r="N18" s="50">
        <f t="shared" si="2"/>
        <v>58.23529</v>
      </c>
      <c r="O18" s="92">
        <f t="shared" si="3"/>
        <v>11</v>
      </c>
      <c r="P18" s="109">
        <v>212.5</v>
      </c>
      <c r="Q18" s="50">
        <f t="shared" si="4"/>
        <v>62.5</v>
      </c>
      <c r="R18" s="92">
        <f t="shared" si="5"/>
        <v>9</v>
      </c>
      <c r="S18" s="15"/>
      <c r="T18" s="15"/>
      <c r="U18" s="109">
        <f t="shared" si="6"/>
        <v>623</v>
      </c>
      <c r="V18" s="51">
        <f t="shared" si="7"/>
        <v>61.07843</v>
      </c>
      <c r="W18" s="147" t="s">
        <v>49</v>
      </c>
    </row>
    <row r="19" spans="1:23" ht="31.5" customHeight="1">
      <c r="A19" s="122">
        <v>10</v>
      </c>
      <c r="B19" s="151" t="s">
        <v>213</v>
      </c>
      <c r="C19" s="152">
        <v>2004</v>
      </c>
      <c r="D19" s="152">
        <v>2</v>
      </c>
      <c r="E19" s="230" t="s">
        <v>214</v>
      </c>
      <c r="F19" s="106" t="s">
        <v>203</v>
      </c>
      <c r="G19" s="107" t="s">
        <v>204</v>
      </c>
      <c r="H19" s="108" t="s">
        <v>205</v>
      </c>
      <c r="I19" s="103" t="s">
        <v>206</v>
      </c>
      <c r="J19" s="109">
        <v>207.5</v>
      </c>
      <c r="K19" s="50">
        <f t="shared" si="0"/>
        <v>61.02941</v>
      </c>
      <c r="L19" s="92">
        <f t="shared" si="1"/>
        <v>10</v>
      </c>
      <c r="M19" s="109">
        <v>202</v>
      </c>
      <c r="N19" s="50">
        <f t="shared" si="2"/>
        <v>59.41176</v>
      </c>
      <c r="O19" s="92">
        <f t="shared" si="3"/>
        <v>8</v>
      </c>
      <c r="P19" s="109">
        <v>199.5</v>
      </c>
      <c r="Q19" s="50">
        <f t="shared" si="4"/>
        <v>58.67647</v>
      </c>
      <c r="R19" s="92">
        <f t="shared" si="5"/>
        <v>11</v>
      </c>
      <c r="S19" s="15"/>
      <c r="T19" s="15"/>
      <c r="U19" s="109">
        <f t="shared" si="6"/>
        <v>609</v>
      </c>
      <c r="V19" s="51">
        <f t="shared" si="7"/>
        <v>59.70588</v>
      </c>
      <c r="W19" s="147" t="s">
        <v>35</v>
      </c>
    </row>
    <row r="20" spans="1:23" ht="31.5" customHeight="1">
      <c r="A20" s="122">
        <v>11</v>
      </c>
      <c r="B20" s="102" t="s">
        <v>121</v>
      </c>
      <c r="C20" s="182">
        <v>2004</v>
      </c>
      <c r="D20" s="182" t="s">
        <v>33</v>
      </c>
      <c r="E20" s="104"/>
      <c r="F20" s="217" t="s">
        <v>118</v>
      </c>
      <c r="G20" s="19" t="s">
        <v>119</v>
      </c>
      <c r="H20" s="19" t="s">
        <v>120</v>
      </c>
      <c r="I20" s="184" t="s">
        <v>34</v>
      </c>
      <c r="J20" s="109">
        <v>205.5</v>
      </c>
      <c r="K20" s="50">
        <f t="shared" si="0"/>
        <v>60.44118</v>
      </c>
      <c r="L20" s="92">
        <f t="shared" si="1"/>
        <v>11</v>
      </c>
      <c r="M20" s="109">
        <v>199.5</v>
      </c>
      <c r="N20" s="50">
        <f t="shared" si="2"/>
        <v>58.67647</v>
      </c>
      <c r="O20" s="92">
        <f t="shared" si="3"/>
        <v>9</v>
      </c>
      <c r="P20" s="109">
        <v>203</v>
      </c>
      <c r="Q20" s="50">
        <f t="shared" si="4"/>
        <v>59.70588</v>
      </c>
      <c r="R20" s="92">
        <f t="shared" si="5"/>
        <v>10</v>
      </c>
      <c r="S20" s="15"/>
      <c r="T20" s="15"/>
      <c r="U20" s="109">
        <f t="shared" si="6"/>
        <v>608</v>
      </c>
      <c r="V20" s="51">
        <f t="shared" si="7"/>
        <v>59.60784</v>
      </c>
      <c r="W20" s="147" t="s">
        <v>35</v>
      </c>
    </row>
    <row r="21" spans="1:23" ht="31.5" customHeight="1">
      <c r="A21" s="122">
        <v>12</v>
      </c>
      <c r="B21" s="185" t="s">
        <v>210</v>
      </c>
      <c r="C21" s="242">
        <v>2000</v>
      </c>
      <c r="D21" s="184">
        <v>3</v>
      </c>
      <c r="E21" s="243"/>
      <c r="F21" s="106" t="s">
        <v>208</v>
      </c>
      <c r="G21" s="107" t="s">
        <v>209</v>
      </c>
      <c r="H21" s="108" t="s">
        <v>205</v>
      </c>
      <c r="I21" s="103" t="s">
        <v>206</v>
      </c>
      <c r="J21" s="109">
        <v>191</v>
      </c>
      <c r="K21" s="50">
        <f t="shared" si="0"/>
        <v>56.17647</v>
      </c>
      <c r="L21" s="92">
        <f t="shared" si="1"/>
        <v>12</v>
      </c>
      <c r="M21" s="109">
        <v>167.5</v>
      </c>
      <c r="N21" s="50">
        <f t="shared" si="2"/>
        <v>49.26471</v>
      </c>
      <c r="O21" s="92">
        <f t="shared" si="3"/>
        <v>12</v>
      </c>
      <c r="P21" s="109">
        <v>176.5</v>
      </c>
      <c r="Q21" s="50">
        <f t="shared" si="4"/>
        <v>51.91176</v>
      </c>
      <c r="R21" s="92">
        <f t="shared" si="5"/>
        <v>12</v>
      </c>
      <c r="S21" s="15"/>
      <c r="T21" s="15"/>
      <c r="U21" s="109">
        <f t="shared" si="6"/>
        <v>535</v>
      </c>
      <c r="V21" s="51">
        <f t="shared" si="7"/>
        <v>52.45098</v>
      </c>
      <c r="W21" s="147"/>
    </row>
    <row r="22" spans="1:22" ht="24.75" customHeight="1">
      <c r="A22" s="52"/>
      <c r="B22" s="115"/>
      <c r="C22" s="116"/>
      <c r="D22" s="113"/>
      <c r="E22" s="114"/>
      <c r="F22" s="117"/>
      <c r="G22" s="118"/>
      <c r="H22" s="119"/>
      <c r="I22" s="120"/>
      <c r="J22" s="121"/>
      <c r="K22" s="54"/>
      <c r="L22" s="53"/>
      <c r="M22" s="121"/>
      <c r="N22" s="54"/>
      <c r="O22" s="53"/>
      <c r="P22" s="121"/>
      <c r="Q22" s="54"/>
      <c r="R22" s="53"/>
      <c r="S22" s="52"/>
      <c r="T22" s="52"/>
      <c r="U22" s="121"/>
      <c r="V22" s="55"/>
    </row>
    <row r="23" spans="2:12" ht="24.75" customHeight="1">
      <c r="B23" s="38" t="s">
        <v>2</v>
      </c>
      <c r="I23" s="172" t="s">
        <v>268</v>
      </c>
      <c r="J23" s="25"/>
      <c r="K23" s="6"/>
      <c r="L23" s="24"/>
    </row>
    <row r="24" spans="2:12" ht="24.75" customHeight="1">
      <c r="B24" s="43" t="s">
        <v>3</v>
      </c>
      <c r="I24" s="173" t="s">
        <v>44</v>
      </c>
      <c r="J24" s="13"/>
      <c r="K24" s="6"/>
      <c r="L24" s="42"/>
    </row>
    <row r="25" ht="32.25" customHeight="1"/>
    <row r="26" ht="32.25" customHeight="1"/>
    <row r="33" spans="2:11" ht="15">
      <c r="B33" s="38"/>
      <c r="I33" s="24"/>
      <c r="J33" s="25"/>
      <c r="K33" s="6"/>
    </row>
    <row r="34" spans="2:11" ht="15">
      <c r="B34" s="43"/>
      <c r="I34" s="36"/>
      <c r="J34" s="13"/>
      <c r="K34" s="6"/>
    </row>
    <row r="39" ht="32.25" customHeight="1"/>
    <row r="40" ht="29.25" customHeight="1"/>
  </sheetData>
  <sheetProtection/>
  <mergeCells count="24">
    <mergeCell ref="V8:V9"/>
    <mergeCell ref="W8:W9"/>
    <mergeCell ref="J8:L8"/>
    <mergeCell ref="M8:O8"/>
    <mergeCell ref="P8:R8"/>
    <mergeCell ref="S8:S9"/>
    <mergeCell ref="T8:T9"/>
    <mergeCell ref="U8:U9"/>
    <mergeCell ref="Q7:W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:W1"/>
    <mergeCell ref="A2:W2"/>
    <mergeCell ref="A3:W3"/>
    <mergeCell ref="A4:W4"/>
    <mergeCell ref="A5:W5"/>
    <mergeCell ref="A6:W6"/>
  </mergeCells>
  <printOptions horizontalCentered="1"/>
  <pageMargins left="0.03937007874015748" right="0.03937007874015748" top="0.03937007874015748" bottom="0.03937007874015748" header="0.31496062992125984" footer="0.31496062992125984"/>
  <pageSetup fitToHeight="1" fitToWidth="1" horizontalDpi="300" verticalDpi="3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workbookViewId="0" topLeftCell="A7">
      <selection activeCell="F14" sqref="F14"/>
    </sheetView>
  </sheetViews>
  <sheetFormatPr defaultColWidth="9.140625" defaultRowHeight="12.75"/>
  <cols>
    <col min="1" max="1" width="4.7109375" style="1" customWidth="1"/>
    <col min="2" max="2" width="20.7109375" style="2" customWidth="1"/>
    <col min="3" max="3" width="6.7109375" style="1" hidden="1" customWidth="1"/>
    <col min="4" max="4" width="6.7109375" style="1" customWidth="1"/>
    <col min="5" max="5" width="8.7109375" style="1" hidden="1" customWidth="1"/>
    <col min="6" max="6" width="34.7109375" style="1" customWidth="1"/>
    <col min="7" max="7" width="8.7109375" style="1" hidden="1" customWidth="1"/>
    <col min="8" max="8" width="17.7109375" style="1" hidden="1" customWidth="1"/>
    <col min="9" max="9" width="22.7109375" style="1" customWidth="1"/>
    <col min="10" max="10" width="6.7109375" style="1" customWidth="1"/>
    <col min="11" max="11" width="8.7109375" style="1" customWidth="1"/>
    <col min="12" max="12" width="4.7109375" style="1" customWidth="1"/>
    <col min="13" max="13" width="6.7109375" style="1" customWidth="1"/>
    <col min="14" max="14" width="8.7109375" style="1" customWidth="1"/>
    <col min="15" max="15" width="4.7109375" style="1" customWidth="1"/>
    <col min="16" max="16" width="6.7109375" style="1" customWidth="1"/>
    <col min="17" max="17" width="8.7109375" style="1" customWidth="1"/>
    <col min="18" max="20" width="4.7109375" style="1" customWidth="1"/>
    <col min="21" max="21" width="6.7109375" style="1" customWidth="1"/>
    <col min="22" max="22" width="8.7109375" style="1" customWidth="1"/>
    <col min="23" max="23" width="6.7109375" style="1" customWidth="1"/>
    <col min="24" max="16384" width="9.140625" style="1" customWidth="1"/>
  </cols>
  <sheetData>
    <row r="1" spans="1:23" ht="24.75" customHeight="1">
      <c r="A1" s="385" t="s">
        <v>136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</row>
    <row r="2" spans="1:23" ht="24.75" customHeight="1">
      <c r="A2" s="386" t="s">
        <v>19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</row>
    <row r="3" spans="1:23" ht="24.75" customHeight="1">
      <c r="A3" s="386" t="s">
        <v>20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</row>
    <row r="4" spans="1:23" s="56" customFormat="1" ht="24.75" customHeight="1">
      <c r="A4" s="387" t="s">
        <v>14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</row>
    <row r="5" spans="1:23" s="56" customFormat="1" ht="24.75" customHeight="1">
      <c r="A5" s="386" t="s">
        <v>26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</row>
    <row r="6" spans="1:24" ht="24.75" customHeight="1">
      <c r="A6" s="360" t="s">
        <v>271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"/>
    </row>
    <row r="7" spans="1:23" s="46" customFormat="1" ht="24.75" customHeight="1">
      <c r="A7" s="32" t="s">
        <v>25</v>
      </c>
      <c r="B7" s="33"/>
      <c r="C7" s="34"/>
      <c r="D7" s="34"/>
      <c r="E7" s="34"/>
      <c r="F7" s="35"/>
      <c r="G7" s="35"/>
      <c r="H7" s="35"/>
      <c r="I7" s="45"/>
      <c r="J7" s="45"/>
      <c r="K7" s="45"/>
      <c r="L7" s="45"/>
      <c r="M7" s="45"/>
      <c r="N7" s="45"/>
      <c r="O7" s="45"/>
      <c r="P7" s="45"/>
      <c r="Q7" s="388" t="s">
        <v>137</v>
      </c>
      <c r="R7" s="388"/>
      <c r="S7" s="388"/>
      <c r="T7" s="388"/>
      <c r="U7" s="388"/>
      <c r="V7" s="388"/>
      <c r="W7" s="388"/>
    </row>
    <row r="8" spans="1:23" ht="19.5" customHeight="1">
      <c r="A8" s="389" t="s">
        <v>1</v>
      </c>
      <c r="B8" s="390" t="s">
        <v>17</v>
      </c>
      <c r="C8" s="378" t="s">
        <v>21</v>
      </c>
      <c r="D8" s="373" t="s">
        <v>11</v>
      </c>
      <c r="E8" s="374" t="s">
        <v>12</v>
      </c>
      <c r="F8" s="391" t="s">
        <v>18</v>
      </c>
      <c r="G8" s="392" t="s">
        <v>12</v>
      </c>
      <c r="H8" s="392" t="s">
        <v>8</v>
      </c>
      <c r="I8" s="390" t="s">
        <v>4</v>
      </c>
      <c r="J8" s="390" t="s">
        <v>9</v>
      </c>
      <c r="K8" s="390"/>
      <c r="L8" s="390"/>
      <c r="M8" s="390" t="s">
        <v>5</v>
      </c>
      <c r="N8" s="390"/>
      <c r="O8" s="390"/>
      <c r="P8" s="390" t="s">
        <v>10</v>
      </c>
      <c r="Q8" s="390"/>
      <c r="R8" s="390"/>
      <c r="S8" s="383" t="s">
        <v>28</v>
      </c>
      <c r="T8" s="371" t="s">
        <v>29</v>
      </c>
      <c r="U8" s="389" t="s">
        <v>6</v>
      </c>
      <c r="V8" s="390" t="s">
        <v>22</v>
      </c>
      <c r="W8" s="357" t="s">
        <v>15</v>
      </c>
    </row>
    <row r="9" spans="1:23" ht="39.75" customHeight="1">
      <c r="A9" s="389"/>
      <c r="B9" s="390"/>
      <c r="C9" s="378"/>
      <c r="D9" s="374"/>
      <c r="E9" s="374"/>
      <c r="F9" s="391"/>
      <c r="G9" s="392"/>
      <c r="H9" s="392"/>
      <c r="I9" s="390"/>
      <c r="J9" s="47" t="s">
        <v>16</v>
      </c>
      <c r="K9" s="48" t="s">
        <v>0</v>
      </c>
      <c r="L9" s="47" t="s">
        <v>1</v>
      </c>
      <c r="M9" s="47" t="s">
        <v>16</v>
      </c>
      <c r="N9" s="48" t="s">
        <v>0</v>
      </c>
      <c r="O9" s="47" t="s">
        <v>1</v>
      </c>
      <c r="P9" s="47" t="s">
        <v>16</v>
      </c>
      <c r="Q9" s="48" t="s">
        <v>0</v>
      </c>
      <c r="R9" s="47" t="s">
        <v>1</v>
      </c>
      <c r="S9" s="383"/>
      <c r="T9" s="372"/>
      <c r="U9" s="389"/>
      <c r="V9" s="393"/>
      <c r="W9" s="358"/>
    </row>
    <row r="10" spans="1:23" ht="31.5" customHeight="1">
      <c r="A10" s="122">
        <v>1</v>
      </c>
      <c r="B10" s="236" t="s">
        <v>264</v>
      </c>
      <c r="C10" s="95" t="s">
        <v>212</v>
      </c>
      <c r="D10" s="166" t="s">
        <v>31</v>
      </c>
      <c r="E10" s="250" t="s">
        <v>265</v>
      </c>
      <c r="F10" s="177" t="s">
        <v>107</v>
      </c>
      <c r="G10" s="158" t="s">
        <v>108</v>
      </c>
      <c r="H10" s="186" t="s">
        <v>109</v>
      </c>
      <c r="I10" s="212" t="s">
        <v>81</v>
      </c>
      <c r="J10" s="110">
        <v>237</v>
      </c>
      <c r="K10" s="93">
        <f aca="true" t="shared" si="0" ref="K10:K16">ROUND(J10/3.4,5)</f>
        <v>69.70588</v>
      </c>
      <c r="L10" s="92">
        <f aca="true" t="shared" si="1" ref="L10:L16">RANK(K10,K$9:K$16,0)</f>
        <v>1</v>
      </c>
      <c r="M10" s="110">
        <v>235.5</v>
      </c>
      <c r="N10" s="93">
        <f aca="true" t="shared" si="2" ref="N10:N16">ROUND(M10/3.4,5)</f>
        <v>69.26471</v>
      </c>
      <c r="O10" s="92">
        <f aca="true" t="shared" si="3" ref="O10:O16">RANK(N10,N$9:N$16,0)</f>
        <v>1</v>
      </c>
      <c r="P10" s="110">
        <v>229</v>
      </c>
      <c r="Q10" s="93">
        <f aca="true" t="shared" si="4" ref="Q10:Q16">ROUND(P10/3.4,5)</f>
        <v>67.35294</v>
      </c>
      <c r="R10" s="92">
        <f aca="true" t="shared" si="5" ref="R10:R16">RANK(Q10,Q$9:Q$16,0)</f>
        <v>1</v>
      </c>
      <c r="S10" s="122"/>
      <c r="T10" s="122"/>
      <c r="U10" s="110">
        <f aca="true" t="shared" si="6" ref="U10:U16">J10+M10+P10</f>
        <v>701.5</v>
      </c>
      <c r="V10" s="94">
        <f aca="true" t="shared" si="7" ref="V10:V16">ROUND(U10/3.4/3,5)</f>
        <v>68.77451</v>
      </c>
      <c r="W10" s="232" t="s">
        <v>48</v>
      </c>
    </row>
    <row r="11" spans="1:23" ht="31.5" customHeight="1">
      <c r="A11" s="15">
        <v>2</v>
      </c>
      <c r="B11" s="138" t="s">
        <v>76</v>
      </c>
      <c r="C11" s="145" t="s">
        <v>70</v>
      </c>
      <c r="D11" s="78" t="s">
        <v>37</v>
      </c>
      <c r="E11" s="208" t="s">
        <v>77</v>
      </c>
      <c r="F11" s="106" t="s">
        <v>266</v>
      </c>
      <c r="G11" s="107" t="s">
        <v>38</v>
      </c>
      <c r="H11" s="108" t="s">
        <v>91</v>
      </c>
      <c r="I11" s="212" t="s">
        <v>81</v>
      </c>
      <c r="J11" s="109">
        <v>226</v>
      </c>
      <c r="K11" s="50">
        <f t="shared" si="0"/>
        <v>66.47059</v>
      </c>
      <c r="L11" s="92">
        <f t="shared" si="1"/>
        <v>4</v>
      </c>
      <c r="M11" s="109">
        <v>230</v>
      </c>
      <c r="N11" s="50">
        <f t="shared" si="2"/>
        <v>67.64706</v>
      </c>
      <c r="O11" s="92">
        <f t="shared" si="3"/>
        <v>2</v>
      </c>
      <c r="P11" s="109">
        <v>227</v>
      </c>
      <c r="Q11" s="50">
        <f t="shared" si="4"/>
        <v>66.76471</v>
      </c>
      <c r="R11" s="92">
        <f t="shared" si="5"/>
        <v>2</v>
      </c>
      <c r="S11" s="15"/>
      <c r="T11" s="15"/>
      <c r="U11" s="109">
        <f t="shared" si="6"/>
        <v>683</v>
      </c>
      <c r="V11" s="51">
        <f t="shared" si="7"/>
        <v>66.96078</v>
      </c>
      <c r="W11" s="232" t="s">
        <v>48</v>
      </c>
    </row>
    <row r="12" spans="1:23" ht="31.5" customHeight="1">
      <c r="A12" s="122">
        <v>3</v>
      </c>
      <c r="B12" s="191" t="s">
        <v>116</v>
      </c>
      <c r="C12" s="103">
        <v>1984</v>
      </c>
      <c r="D12" s="8">
        <v>2</v>
      </c>
      <c r="E12" s="104" t="s">
        <v>117</v>
      </c>
      <c r="F12" s="153" t="s">
        <v>273</v>
      </c>
      <c r="G12" s="179" t="s">
        <v>38</v>
      </c>
      <c r="H12" s="174" t="s">
        <v>272</v>
      </c>
      <c r="I12" s="8" t="s">
        <v>32</v>
      </c>
      <c r="J12" s="109">
        <v>227.5</v>
      </c>
      <c r="K12" s="50">
        <f t="shared" si="0"/>
        <v>66.91176</v>
      </c>
      <c r="L12" s="92">
        <f t="shared" si="1"/>
        <v>2</v>
      </c>
      <c r="M12" s="109">
        <v>224</v>
      </c>
      <c r="N12" s="50">
        <f t="shared" si="2"/>
        <v>65.88235</v>
      </c>
      <c r="O12" s="92">
        <f t="shared" si="3"/>
        <v>3</v>
      </c>
      <c r="P12" s="109">
        <v>213.5</v>
      </c>
      <c r="Q12" s="50">
        <f t="shared" si="4"/>
        <v>62.79412</v>
      </c>
      <c r="R12" s="92">
        <f t="shared" si="5"/>
        <v>7</v>
      </c>
      <c r="S12" s="15"/>
      <c r="T12" s="15"/>
      <c r="U12" s="109">
        <f t="shared" si="6"/>
        <v>665</v>
      </c>
      <c r="V12" s="51">
        <f t="shared" si="7"/>
        <v>65.19608</v>
      </c>
      <c r="W12" s="147" t="s">
        <v>48</v>
      </c>
    </row>
    <row r="13" spans="1:23" ht="31.5" customHeight="1">
      <c r="A13" s="15">
        <v>4</v>
      </c>
      <c r="B13" s="236" t="s">
        <v>139</v>
      </c>
      <c r="C13" s="125" t="s">
        <v>47</v>
      </c>
      <c r="D13" s="144" t="s">
        <v>33</v>
      </c>
      <c r="E13" s="168"/>
      <c r="F13" s="219" t="s">
        <v>275</v>
      </c>
      <c r="G13" s="194" t="s">
        <v>274</v>
      </c>
      <c r="H13" s="195" t="s">
        <v>138</v>
      </c>
      <c r="I13" s="146" t="s">
        <v>62</v>
      </c>
      <c r="J13" s="109">
        <v>221.5</v>
      </c>
      <c r="K13" s="50">
        <f t="shared" si="0"/>
        <v>65.14706</v>
      </c>
      <c r="L13" s="92">
        <f t="shared" si="1"/>
        <v>6</v>
      </c>
      <c r="M13" s="109">
        <v>219</v>
      </c>
      <c r="N13" s="50">
        <f t="shared" si="2"/>
        <v>64.41176</v>
      </c>
      <c r="O13" s="92">
        <f t="shared" si="3"/>
        <v>4</v>
      </c>
      <c r="P13" s="109">
        <v>222.5</v>
      </c>
      <c r="Q13" s="50">
        <f t="shared" si="4"/>
        <v>65.44118</v>
      </c>
      <c r="R13" s="92">
        <f t="shared" si="5"/>
        <v>4</v>
      </c>
      <c r="S13" s="15"/>
      <c r="T13" s="15"/>
      <c r="U13" s="109">
        <f t="shared" si="6"/>
        <v>663</v>
      </c>
      <c r="V13" s="51">
        <f t="shared" si="7"/>
        <v>65</v>
      </c>
      <c r="W13" s="147" t="s">
        <v>48</v>
      </c>
    </row>
    <row r="14" spans="1:23" ht="31.5" customHeight="1">
      <c r="A14" s="122">
        <v>5</v>
      </c>
      <c r="B14" s="138" t="s">
        <v>110</v>
      </c>
      <c r="C14" s="145" t="s">
        <v>47</v>
      </c>
      <c r="D14" s="213">
        <v>1</v>
      </c>
      <c r="E14" s="79" t="s">
        <v>111</v>
      </c>
      <c r="F14" s="193" t="s">
        <v>115</v>
      </c>
      <c r="G14" s="170" t="s">
        <v>113</v>
      </c>
      <c r="H14" s="163" t="s">
        <v>114</v>
      </c>
      <c r="I14" s="146" t="s">
        <v>112</v>
      </c>
      <c r="J14" s="109">
        <v>227</v>
      </c>
      <c r="K14" s="50">
        <f t="shared" si="0"/>
        <v>66.76471</v>
      </c>
      <c r="L14" s="92">
        <f t="shared" si="1"/>
        <v>3</v>
      </c>
      <c r="M14" s="109">
        <v>218.5</v>
      </c>
      <c r="N14" s="50">
        <f t="shared" si="2"/>
        <v>64.26471</v>
      </c>
      <c r="O14" s="92">
        <f t="shared" si="3"/>
        <v>5</v>
      </c>
      <c r="P14" s="109">
        <v>217</v>
      </c>
      <c r="Q14" s="50">
        <f t="shared" si="4"/>
        <v>63.82353</v>
      </c>
      <c r="R14" s="92">
        <f t="shared" si="5"/>
        <v>6</v>
      </c>
      <c r="S14" s="15"/>
      <c r="T14" s="15"/>
      <c r="U14" s="109">
        <f t="shared" si="6"/>
        <v>662.5</v>
      </c>
      <c r="V14" s="51">
        <f t="shared" si="7"/>
        <v>64.95098</v>
      </c>
      <c r="W14" s="147" t="s">
        <v>53</v>
      </c>
    </row>
    <row r="15" spans="1:23" ht="31.5" customHeight="1">
      <c r="A15" s="15">
        <v>6</v>
      </c>
      <c r="B15" s="138" t="s">
        <v>156</v>
      </c>
      <c r="C15" s="235" t="s">
        <v>36</v>
      </c>
      <c r="D15" s="159" t="s">
        <v>31</v>
      </c>
      <c r="E15" s="175" t="s">
        <v>157</v>
      </c>
      <c r="F15" s="138" t="s">
        <v>166</v>
      </c>
      <c r="G15" s="127" t="s">
        <v>38</v>
      </c>
      <c r="H15" s="82" t="s">
        <v>167</v>
      </c>
      <c r="I15" s="212" t="s">
        <v>177</v>
      </c>
      <c r="J15" s="109">
        <v>223.5</v>
      </c>
      <c r="K15" s="50">
        <f t="shared" si="0"/>
        <v>65.73529</v>
      </c>
      <c r="L15" s="92">
        <f t="shared" si="1"/>
        <v>5</v>
      </c>
      <c r="M15" s="109">
        <v>212</v>
      </c>
      <c r="N15" s="50">
        <f t="shared" si="2"/>
        <v>62.35294</v>
      </c>
      <c r="O15" s="92">
        <f t="shared" si="3"/>
        <v>7</v>
      </c>
      <c r="P15" s="109">
        <v>225.5</v>
      </c>
      <c r="Q15" s="50">
        <f t="shared" si="4"/>
        <v>66.32353</v>
      </c>
      <c r="R15" s="92">
        <f t="shared" si="5"/>
        <v>3</v>
      </c>
      <c r="S15" s="15"/>
      <c r="T15" s="15"/>
      <c r="U15" s="109">
        <f t="shared" si="6"/>
        <v>661</v>
      </c>
      <c r="V15" s="51">
        <f t="shared" si="7"/>
        <v>64.80392</v>
      </c>
      <c r="W15" s="147" t="s">
        <v>53</v>
      </c>
    </row>
    <row r="16" spans="1:23" ht="31.5" customHeight="1">
      <c r="A16" s="122">
        <v>7</v>
      </c>
      <c r="B16" s="77" t="s">
        <v>264</v>
      </c>
      <c r="C16" s="95" t="s">
        <v>212</v>
      </c>
      <c r="D16" s="95" t="s">
        <v>31</v>
      </c>
      <c r="E16" s="199" t="s">
        <v>265</v>
      </c>
      <c r="F16" s="100" t="s">
        <v>82</v>
      </c>
      <c r="G16" s="214" t="s">
        <v>83</v>
      </c>
      <c r="H16" s="220" t="s">
        <v>84</v>
      </c>
      <c r="I16" s="212" t="s">
        <v>81</v>
      </c>
      <c r="J16" s="109">
        <v>210.5</v>
      </c>
      <c r="K16" s="50">
        <f t="shared" si="0"/>
        <v>61.91176</v>
      </c>
      <c r="L16" s="92">
        <f t="shared" si="1"/>
        <v>7</v>
      </c>
      <c r="M16" s="109">
        <v>213.5</v>
      </c>
      <c r="N16" s="50">
        <f t="shared" si="2"/>
        <v>62.79412</v>
      </c>
      <c r="O16" s="92">
        <f t="shared" si="3"/>
        <v>6</v>
      </c>
      <c r="P16" s="109">
        <v>218.5</v>
      </c>
      <c r="Q16" s="50">
        <f t="shared" si="4"/>
        <v>64.26471</v>
      </c>
      <c r="R16" s="92">
        <f t="shared" si="5"/>
        <v>5</v>
      </c>
      <c r="S16" s="15"/>
      <c r="T16" s="15"/>
      <c r="U16" s="109">
        <f t="shared" si="6"/>
        <v>642.5</v>
      </c>
      <c r="V16" s="51">
        <f t="shared" si="7"/>
        <v>62.9902</v>
      </c>
      <c r="W16" s="147" t="s">
        <v>49</v>
      </c>
    </row>
    <row r="17" spans="1:22" ht="24.75" customHeight="1">
      <c r="A17" s="52"/>
      <c r="B17" s="115"/>
      <c r="C17" s="116"/>
      <c r="D17" s="113"/>
      <c r="E17" s="114"/>
      <c r="F17" s="117"/>
      <c r="G17" s="118"/>
      <c r="H17" s="119"/>
      <c r="I17" s="120"/>
      <c r="J17" s="121"/>
      <c r="K17" s="54"/>
      <c r="L17" s="53"/>
      <c r="M17" s="121"/>
      <c r="N17" s="54"/>
      <c r="O17" s="53"/>
      <c r="P17" s="121"/>
      <c r="Q17" s="54"/>
      <c r="R17" s="53"/>
      <c r="S17" s="52"/>
      <c r="T17" s="52"/>
      <c r="U17" s="121"/>
      <c r="V17" s="55"/>
    </row>
    <row r="18" spans="2:12" ht="24.75" customHeight="1">
      <c r="B18" s="38" t="s">
        <v>2</v>
      </c>
      <c r="I18" s="172" t="s">
        <v>268</v>
      </c>
      <c r="J18" s="25"/>
      <c r="K18" s="6"/>
      <c r="L18" s="24"/>
    </row>
    <row r="19" spans="2:12" ht="24.75" customHeight="1">
      <c r="B19" s="43" t="s">
        <v>3</v>
      </c>
      <c r="I19" s="173" t="s">
        <v>44</v>
      </c>
      <c r="J19" s="13"/>
      <c r="K19" s="6"/>
      <c r="L19" s="42"/>
    </row>
    <row r="20" ht="32.25" customHeight="1"/>
    <row r="21" ht="32.25" customHeight="1"/>
    <row r="28" spans="2:11" ht="15">
      <c r="B28" s="38"/>
      <c r="I28" s="24"/>
      <c r="J28" s="25"/>
      <c r="K28" s="6"/>
    </row>
    <row r="29" spans="2:11" ht="15">
      <c r="B29" s="43"/>
      <c r="I29" s="36"/>
      <c r="J29" s="13"/>
      <c r="K29" s="6"/>
    </row>
    <row r="34" ht="32.25" customHeight="1"/>
    <row r="35" ht="29.25" customHeight="1"/>
  </sheetData>
  <sheetProtection/>
  <mergeCells count="24">
    <mergeCell ref="Q7:W7"/>
    <mergeCell ref="A8:A9"/>
    <mergeCell ref="A1:W1"/>
    <mergeCell ref="A2:W2"/>
    <mergeCell ref="A3:W3"/>
    <mergeCell ref="A4:W4"/>
    <mergeCell ref="A5:W5"/>
    <mergeCell ref="A6:W6"/>
    <mergeCell ref="B8:B9"/>
    <mergeCell ref="C8:C9"/>
    <mergeCell ref="D8:D9"/>
    <mergeCell ref="E8:E9"/>
    <mergeCell ref="F8:F9"/>
    <mergeCell ref="G8:G9"/>
    <mergeCell ref="H8:H9"/>
    <mergeCell ref="I8:I9"/>
    <mergeCell ref="V8:V9"/>
    <mergeCell ref="W8:W9"/>
    <mergeCell ref="J8:L8"/>
    <mergeCell ref="M8:O8"/>
    <mergeCell ref="P8:R8"/>
    <mergeCell ref="S8:S9"/>
    <mergeCell ref="T8:T9"/>
    <mergeCell ref="U8:U9"/>
  </mergeCells>
  <printOptions horizontalCentered="1"/>
  <pageMargins left="0.03937007874015748" right="0.03937007874015748" top="0.03937007874015748" bottom="0.03937007874015748" header="0.31496062992125984" footer="0.31496062992125984"/>
  <pageSetup fitToHeight="1" fitToWidth="1" horizontalDpi="300" verticalDpi="3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workbookViewId="0" topLeftCell="A1">
      <selection activeCell="Q7" sqref="Q7:W7"/>
    </sheetView>
  </sheetViews>
  <sheetFormatPr defaultColWidth="9.140625" defaultRowHeight="12.75"/>
  <cols>
    <col min="1" max="1" width="4.7109375" style="1" customWidth="1"/>
    <col min="2" max="2" width="20.7109375" style="2" customWidth="1"/>
    <col min="3" max="3" width="6.7109375" style="1" hidden="1" customWidth="1"/>
    <col min="4" max="4" width="6.7109375" style="1" customWidth="1"/>
    <col min="5" max="5" width="8.7109375" style="1" hidden="1" customWidth="1"/>
    <col min="6" max="6" width="34.7109375" style="1" customWidth="1"/>
    <col min="7" max="7" width="8.7109375" style="1" hidden="1" customWidth="1"/>
    <col min="8" max="8" width="17.7109375" style="1" hidden="1" customWidth="1"/>
    <col min="9" max="9" width="22.7109375" style="1" customWidth="1"/>
    <col min="10" max="10" width="6.7109375" style="1" customWidth="1"/>
    <col min="11" max="11" width="8.7109375" style="1" customWidth="1"/>
    <col min="12" max="12" width="4.7109375" style="1" customWidth="1"/>
    <col min="13" max="13" width="6.7109375" style="1" customWidth="1"/>
    <col min="14" max="14" width="8.7109375" style="1" customWidth="1"/>
    <col min="15" max="15" width="4.7109375" style="1" customWidth="1"/>
    <col min="16" max="16" width="6.7109375" style="1" customWidth="1"/>
    <col min="17" max="17" width="8.7109375" style="1" customWidth="1"/>
    <col min="18" max="20" width="4.7109375" style="1" customWidth="1"/>
    <col min="21" max="21" width="6.7109375" style="1" customWidth="1"/>
    <col min="22" max="22" width="8.7109375" style="1" customWidth="1"/>
    <col min="23" max="23" width="6.7109375" style="1" hidden="1" customWidth="1"/>
    <col min="24" max="16384" width="9.140625" style="1" customWidth="1"/>
  </cols>
  <sheetData>
    <row r="1" spans="1:23" ht="24.75" customHeight="1">
      <c r="A1" s="385" t="s">
        <v>136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</row>
    <row r="2" spans="1:23" ht="24.75" customHeight="1">
      <c r="A2" s="386" t="s">
        <v>19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</row>
    <row r="3" spans="1:23" ht="24.75" customHeight="1">
      <c r="A3" s="386" t="s">
        <v>20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</row>
    <row r="4" spans="1:23" s="56" customFormat="1" ht="24.75" customHeight="1">
      <c r="A4" s="387" t="s">
        <v>132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</row>
    <row r="5" spans="1:23" s="56" customFormat="1" ht="24.75" customHeight="1">
      <c r="A5" s="386" t="s">
        <v>50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</row>
    <row r="6" spans="1:24" ht="24.75" customHeight="1">
      <c r="A6" s="360" t="s">
        <v>271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"/>
    </row>
    <row r="7" spans="1:23" s="46" customFormat="1" ht="24.75" customHeight="1">
      <c r="A7" s="32" t="s">
        <v>25</v>
      </c>
      <c r="B7" s="33"/>
      <c r="C7" s="34"/>
      <c r="D7" s="34"/>
      <c r="E7" s="34"/>
      <c r="F7" s="35"/>
      <c r="G7" s="35"/>
      <c r="H7" s="35"/>
      <c r="I7" s="45"/>
      <c r="J7" s="45"/>
      <c r="K7" s="45"/>
      <c r="L7" s="45"/>
      <c r="M7" s="45"/>
      <c r="N7" s="45"/>
      <c r="O7" s="45"/>
      <c r="P7" s="45"/>
      <c r="Q7" s="388" t="s">
        <v>137</v>
      </c>
      <c r="R7" s="388"/>
      <c r="S7" s="388"/>
      <c r="T7" s="388"/>
      <c r="U7" s="388"/>
      <c r="V7" s="388"/>
      <c r="W7" s="388"/>
    </row>
    <row r="8" spans="1:23" ht="19.5" customHeight="1">
      <c r="A8" s="389" t="s">
        <v>1</v>
      </c>
      <c r="B8" s="390" t="s">
        <v>17</v>
      </c>
      <c r="C8" s="378" t="s">
        <v>21</v>
      </c>
      <c r="D8" s="373" t="s">
        <v>11</v>
      </c>
      <c r="E8" s="374" t="s">
        <v>12</v>
      </c>
      <c r="F8" s="391" t="s">
        <v>18</v>
      </c>
      <c r="G8" s="392" t="s">
        <v>12</v>
      </c>
      <c r="H8" s="392" t="s">
        <v>8</v>
      </c>
      <c r="I8" s="390" t="s">
        <v>4</v>
      </c>
      <c r="J8" s="390" t="s">
        <v>9</v>
      </c>
      <c r="K8" s="390"/>
      <c r="L8" s="390"/>
      <c r="M8" s="390" t="s">
        <v>5</v>
      </c>
      <c r="N8" s="390"/>
      <c r="O8" s="390"/>
      <c r="P8" s="390" t="s">
        <v>10</v>
      </c>
      <c r="Q8" s="390"/>
      <c r="R8" s="390"/>
      <c r="S8" s="383" t="s">
        <v>28</v>
      </c>
      <c r="T8" s="371" t="s">
        <v>29</v>
      </c>
      <c r="U8" s="389" t="s">
        <v>6</v>
      </c>
      <c r="V8" s="390" t="s">
        <v>22</v>
      </c>
      <c r="W8" s="357" t="s">
        <v>15</v>
      </c>
    </row>
    <row r="9" spans="1:23" ht="39.75" customHeight="1">
      <c r="A9" s="389"/>
      <c r="B9" s="390"/>
      <c r="C9" s="378"/>
      <c r="D9" s="374"/>
      <c r="E9" s="374"/>
      <c r="F9" s="391"/>
      <c r="G9" s="392"/>
      <c r="H9" s="392"/>
      <c r="I9" s="390"/>
      <c r="J9" s="47" t="s">
        <v>16</v>
      </c>
      <c r="K9" s="48" t="s">
        <v>0</v>
      </c>
      <c r="L9" s="47" t="s">
        <v>1</v>
      </c>
      <c r="M9" s="47" t="s">
        <v>16</v>
      </c>
      <c r="N9" s="48" t="s">
        <v>0</v>
      </c>
      <c r="O9" s="47" t="s">
        <v>1</v>
      </c>
      <c r="P9" s="47" t="s">
        <v>16</v>
      </c>
      <c r="Q9" s="48" t="s">
        <v>0</v>
      </c>
      <c r="R9" s="47" t="s">
        <v>1</v>
      </c>
      <c r="S9" s="383"/>
      <c r="T9" s="372"/>
      <c r="U9" s="389"/>
      <c r="V9" s="393"/>
      <c r="W9" s="358"/>
    </row>
    <row r="10" spans="1:23" ht="31.5" customHeight="1">
      <c r="A10" s="122">
        <v>1</v>
      </c>
      <c r="B10" s="183" t="s">
        <v>181</v>
      </c>
      <c r="C10" s="137">
        <v>2002</v>
      </c>
      <c r="D10" s="137" t="s">
        <v>31</v>
      </c>
      <c r="E10" s="88" t="s">
        <v>182</v>
      </c>
      <c r="F10" s="80" t="s">
        <v>183</v>
      </c>
      <c r="G10" s="81" t="s">
        <v>184</v>
      </c>
      <c r="H10" s="154" t="s">
        <v>185</v>
      </c>
      <c r="I10" s="251" t="s">
        <v>177</v>
      </c>
      <c r="J10" s="110">
        <v>242</v>
      </c>
      <c r="K10" s="93">
        <f>ROUND(J10/3.7,5)</f>
        <v>65.40541</v>
      </c>
      <c r="L10" s="92">
        <f>RANK(K10,K$9:K$11,0)</f>
        <v>1</v>
      </c>
      <c r="M10" s="110">
        <v>231</v>
      </c>
      <c r="N10" s="93">
        <f>ROUND(M10/3.7,5)</f>
        <v>62.43243</v>
      </c>
      <c r="O10" s="92">
        <f>RANK(N10,N$9:N$11,0)</f>
        <v>1</v>
      </c>
      <c r="P10" s="110">
        <v>243</v>
      </c>
      <c r="Q10" s="93">
        <f>ROUND(P10/3.7,5)</f>
        <v>65.67568</v>
      </c>
      <c r="R10" s="92">
        <f>RANK(Q10,Q$9:Q$11,0)</f>
        <v>1</v>
      </c>
      <c r="S10" s="122"/>
      <c r="T10" s="122"/>
      <c r="U10" s="110">
        <f>J10+M10+P10</f>
        <v>716</v>
      </c>
      <c r="V10" s="94">
        <f>ROUND(U10/3.7/3,5)</f>
        <v>64.5045</v>
      </c>
      <c r="W10" s="232" t="s">
        <v>48</v>
      </c>
    </row>
    <row r="11" spans="1:23" ht="31.5" customHeight="1">
      <c r="A11" s="15">
        <v>2</v>
      </c>
      <c r="B11" s="241" t="s">
        <v>178</v>
      </c>
      <c r="C11" s="73" t="s">
        <v>63</v>
      </c>
      <c r="D11" s="240" t="s">
        <v>31</v>
      </c>
      <c r="E11" s="221"/>
      <c r="F11" s="153" t="s">
        <v>179</v>
      </c>
      <c r="G11" s="90" t="s">
        <v>180</v>
      </c>
      <c r="H11" s="160" t="s">
        <v>169</v>
      </c>
      <c r="I11" s="251" t="s">
        <v>177</v>
      </c>
      <c r="J11" s="109">
        <v>240.5</v>
      </c>
      <c r="K11" s="93">
        <f>ROUND(J11/3.7,5)</f>
        <v>65</v>
      </c>
      <c r="L11" s="92">
        <f>RANK(K11,K$9:K$11,0)</f>
        <v>2</v>
      </c>
      <c r="M11" s="109">
        <v>224.5</v>
      </c>
      <c r="N11" s="93">
        <f>ROUND(M11/3.7,5)</f>
        <v>60.67568</v>
      </c>
      <c r="O11" s="92">
        <f>RANK(N11,N$9:N$11,0)</f>
        <v>2</v>
      </c>
      <c r="P11" s="109">
        <v>233</v>
      </c>
      <c r="Q11" s="93">
        <f>ROUND(P11/3.7,5)</f>
        <v>62.97297</v>
      </c>
      <c r="R11" s="92">
        <f>RANK(Q11,Q$9:Q$11,0)</f>
        <v>2</v>
      </c>
      <c r="S11" s="15"/>
      <c r="T11" s="15"/>
      <c r="U11" s="109">
        <f>J11+M11+P11</f>
        <v>698</v>
      </c>
      <c r="V11" s="94">
        <f>ROUND(U11/3.7/3,5)</f>
        <v>62.88288</v>
      </c>
      <c r="W11" s="232" t="s">
        <v>48</v>
      </c>
    </row>
    <row r="12" spans="1:22" ht="24.75" customHeight="1">
      <c r="A12" s="52"/>
      <c r="B12" s="115"/>
      <c r="C12" s="116"/>
      <c r="D12" s="113"/>
      <c r="E12" s="114"/>
      <c r="F12" s="117"/>
      <c r="G12" s="118"/>
      <c r="H12" s="119"/>
      <c r="I12" s="120"/>
      <c r="J12" s="121"/>
      <c r="K12" s="54"/>
      <c r="L12" s="53"/>
      <c r="M12" s="121"/>
      <c r="N12" s="54"/>
      <c r="O12" s="53"/>
      <c r="P12" s="121"/>
      <c r="Q12" s="54"/>
      <c r="R12" s="53"/>
      <c r="S12" s="52"/>
      <c r="T12" s="52"/>
      <c r="U12" s="121"/>
      <c r="V12" s="55"/>
    </row>
    <row r="13" spans="2:12" ht="24.75" customHeight="1">
      <c r="B13" s="38" t="s">
        <v>2</v>
      </c>
      <c r="I13" s="172" t="s">
        <v>268</v>
      </c>
      <c r="J13" s="25"/>
      <c r="K13" s="6"/>
      <c r="L13" s="24"/>
    </row>
    <row r="14" spans="2:12" ht="24.75" customHeight="1">
      <c r="B14" s="43" t="s">
        <v>3</v>
      </c>
      <c r="I14" s="173" t="s">
        <v>44</v>
      </c>
      <c r="J14" s="13"/>
      <c r="K14" s="6"/>
      <c r="L14" s="42"/>
    </row>
    <row r="15" ht="32.25" customHeight="1"/>
    <row r="16" ht="32.25" customHeight="1"/>
    <row r="23" spans="2:11" ht="15">
      <c r="B23" s="38"/>
      <c r="I23" s="24"/>
      <c r="J23" s="25"/>
      <c r="K23" s="6"/>
    </row>
    <row r="24" spans="2:11" ht="15">
      <c r="B24" s="43"/>
      <c r="I24" s="36"/>
      <c r="J24" s="13"/>
      <c r="K24" s="6"/>
    </row>
    <row r="29" ht="32.25" customHeight="1"/>
    <row r="30" ht="29.25" customHeight="1"/>
  </sheetData>
  <sheetProtection/>
  <mergeCells count="24">
    <mergeCell ref="A1:W1"/>
    <mergeCell ref="A2:W2"/>
    <mergeCell ref="A3:W3"/>
    <mergeCell ref="A4:W4"/>
    <mergeCell ref="A5:W5"/>
    <mergeCell ref="A6:W6"/>
    <mergeCell ref="Q7:W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V8:V9"/>
    <mergeCell ref="W8:W9"/>
    <mergeCell ref="J8:L8"/>
    <mergeCell ref="M8:O8"/>
    <mergeCell ref="P8:R8"/>
    <mergeCell ref="S8:S9"/>
    <mergeCell ref="T8:T9"/>
    <mergeCell ref="U8:U9"/>
  </mergeCells>
  <printOptions horizontalCentered="1"/>
  <pageMargins left="0.03937007874015748" right="0.03937007874015748" top="0.03937007874015748" bottom="0.03937007874015748" header="0.31496062992125984" footer="0.31496062992125984"/>
  <pageSetup fitToHeight="1" fitToWidth="1" horizontalDpi="300" verticalDpi="3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workbookViewId="0" topLeftCell="A1">
      <selection activeCell="A1" sqref="A1:W1"/>
    </sheetView>
  </sheetViews>
  <sheetFormatPr defaultColWidth="9.140625" defaultRowHeight="12.75"/>
  <cols>
    <col min="1" max="1" width="4.7109375" style="1" customWidth="1"/>
    <col min="2" max="2" width="20.7109375" style="2" customWidth="1"/>
    <col min="3" max="3" width="6.7109375" style="1" hidden="1" customWidth="1"/>
    <col min="4" max="4" width="6.7109375" style="1" customWidth="1"/>
    <col min="5" max="5" width="8.7109375" style="1" hidden="1" customWidth="1"/>
    <col min="6" max="6" width="34.7109375" style="1" customWidth="1"/>
    <col min="7" max="7" width="8.7109375" style="1" hidden="1" customWidth="1"/>
    <col min="8" max="8" width="17.7109375" style="1" hidden="1" customWidth="1"/>
    <col min="9" max="9" width="22.7109375" style="1" customWidth="1"/>
    <col min="10" max="10" width="6.7109375" style="1" customWidth="1"/>
    <col min="11" max="11" width="8.7109375" style="1" customWidth="1"/>
    <col min="12" max="12" width="4.7109375" style="1" customWidth="1"/>
    <col min="13" max="13" width="6.7109375" style="1" customWidth="1"/>
    <col min="14" max="14" width="8.7109375" style="1" customWidth="1"/>
    <col min="15" max="15" width="4.7109375" style="1" customWidth="1"/>
    <col min="16" max="16" width="6.7109375" style="1" customWidth="1"/>
    <col min="17" max="17" width="8.7109375" style="1" customWidth="1"/>
    <col min="18" max="20" width="4.7109375" style="1" customWidth="1"/>
    <col min="21" max="21" width="6.7109375" style="1" customWidth="1"/>
    <col min="22" max="22" width="8.7109375" style="1" customWidth="1"/>
    <col min="23" max="23" width="6.7109375" style="1" hidden="1" customWidth="1"/>
    <col min="24" max="16384" width="9.140625" style="1" customWidth="1"/>
  </cols>
  <sheetData>
    <row r="1" spans="1:23" ht="24.75" customHeight="1">
      <c r="A1" s="385" t="s">
        <v>136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</row>
    <row r="2" spans="1:23" ht="24.75" customHeight="1">
      <c r="A2" s="386" t="s">
        <v>19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</row>
    <row r="3" spans="1:23" ht="24.75" customHeight="1">
      <c r="A3" s="386" t="s">
        <v>20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</row>
    <row r="4" spans="1:23" s="56" customFormat="1" ht="24.75" customHeight="1">
      <c r="A4" s="387" t="s">
        <v>280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</row>
    <row r="5" spans="1:23" s="56" customFormat="1" ht="24.75" customHeight="1">
      <c r="A5" s="386" t="s">
        <v>27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</row>
    <row r="6" spans="1:24" ht="24.75" customHeight="1">
      <c r="A6" s="360" t="s">
        <v>271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"/>
    </row>
    <row r="7" spans="1:23" s="46" customFormat="1" ht="24.75" customHeight="1">
      <c r="A7" s="32" t="s">
        <v>25</v>
      </c>
      <c r="B7" s="33"/>
      <c r="C7" s="34"/>
      <c r="D7" s="34"/>
      <c r="E7" s="34"/>
      <c r="F7" s="35"/>
      <c r="G7" s="35"/>
      <c r="H7" s="35"/>
      <c r="I7" s="45"/>
      <c r="J7" s="45"/>
      <c r="K7" s="45"/>
      <c r="L7" s="45"/>
      <c r="M7" s="45"/>
      <c r="N7" s="45"/>
      <c r="O7" s="45"/>
      <c r="P7" s="45"/>
      <c r="Q7" s="388" t="s">
        <v>137</v>
      </c>
      <c r="R7" s="388"/>
      <c r="S7" s="388"/>
      <c r="T7" s="388"/>
      <c r="U7" s="388"/>
      <c r="V7" s="388"/>
      <c r="W7" s="388"/>
    </row>
    <row r="8" spans="1:23" ht="19.5" customHeight="1">
      <c r="A8" s="389" t="s">
        <v>1</v>
      </c>
      <c r="B8" s="390" t="s">
        <v>17</v>
      </c>
      <c r="C8" s="378" t="s">
        <v>21</v>
      </c>
      <c r="D8" s="373" t="s">
        <v>11</v>
      </c>
      <c r="E8" s="374" t="s">
        <v>12</v>
      </c>
      <c r="F8" s="391" t="s">
        <v>18</v>
      </c>
      <c r="G8" s="392" t="s">
        <v>12</v>
      </c>
      <c r="H8" s="392" t="s">
        <v>8</v>
      </c>
      <c r="I8" s="390" t="s">
        <v>4</v>
      </c>
      <c r="J8" s="390" t="s">
        <v>9</v>
      </c>
      <c r="K8" s="390"/>
      <c r="L8" s="390"/>
      <c r="M8" s="390" t="s">
        <v>5</v>
      </c>
      <c r="N8" s="390"/>
      <c r="O8" s="390"/>
      <c r="P8" s="390" t="s">
        <v>10</v>
      </c>
      <c r="Q8" s="390"/>
      <c r="R8" s="390"/>
      <c r="S8" s="383" t="s">
        <v>28</v>
      </c>
      <c r="T8" s="371" t="s">
        <v>29</v>
      </c>
      <c r="U8" s="389" t="s">
        <v>6</v>
      </c>
      <c r="V8" s="390" t="s">
        <v>22</v>
      </c>
      <c r="W8" s="357" t="s">
        <v>15</v>
      </c>
    </row>
    <row r="9" spans="1:23" ht="39.75" customHeight="1">
      <c r="A9" s="389"/>
      <c r="B9" s="390"/>
      <c r="C9" s="378"/>
      <c r="D9" s="374"/>
      <c r="E9" s="374"/>
      <c r="F9" s="391"/>
      <c r="G9" s="392"/>
      <c r="H9" s="392"/>
      <c r="I9" s="390"/>
      <c r="J9" s="47" t="s">
        <v>16</v>
      </c>
      <c r="K9" s="48" t="s">
        <v>0</v>
      </c>
      <c r="L9" s="47" t="s">
        <v>1</v>
      </c>
      <c r="M9" s="47" t="s">
        <v>16</v>
      </c>
      <c r="N9" s="48" t="s">
        <v>0</v>
      </c>
      <c r="O9" s="47" t="s">
        <v>1</v>
      </c>
      <c r="P9" s="47" t="s">
        <v>16</v>
      </c>
      <c r="Q9" s="48" t="s">
        <v>0</v>
      </c>
      <c r="R9" s="47" t="s">
        <v>1</v>
      </c>
      <c r="S9" s="383"/>
      <c r="T9" s="372"/>
      <c r="U9" s="389"/>
      <c r="V9" s="393"/>
      <c r="W9" s="358"/>
    </row>
    <row r="10" spans="1:23" ht="31.5" customHeight="1">
      <c r="A10" s="122">
        <v>1</v>
      </c>
      <c r="B10" s="75" t="s">
        <v>43</v>
      </c>
      <c r="C10" s="8">
        <v>1969</v>
      </c>
      <c r="D10" s="8" t="s">
        <v>33</v>
      </c>
      <c r="E10" s="19" t="s">
        <v>39</v>
      </c>
      <c r="F10" s="80" t="s">
        <v>147</v>
      </c>
      <c r="G10" s="81" t="s">
        <v>38</v>
      </c>
      <c r="H10" s="238" t="s">
        <v>42</v>
      </c>
      <c r="I10" s="97" t="s">
        <v>32</v>
      </c>
      <c r="J10" s="110">
        <v>199.5</v>
      </c>
      <c r="K10" s="93">
        <f>ROUND(J10/3.1,5)</f>
        <v>64.35484</v>
      </c>
      <c r="L10" s="92">
        <f>RANK(K10,K$9:K$11,0)</f>
        <v>1</v>
      </c>
      <c r="M10" s="110">
        <v>196.5</v>
      </c>
      <c r="N10" s="93">
        <f>ROUND(M10/3.1,5)</f>
        <v>63.3871</v>
      </c>
      <c r="O10" s="92">
        <f>RANK(N10,N$9:N$11,0)</f>
        <v>1</v>
      </c>
      <c r="P10" s="110">
        <v>200.5</v>
      </c>
      <c r="Q10" s="93">
        <f>ROUND(P10/3.1,5)</f>
        <v>64.67742</v>
      </c>
      <c r="R10" s="92">
        <f>RANK(Q10,Q$9:Q$11,0)</f>
        <v>1</v>
      </c>
      <c r="S10" s="122"/>
      <c r="T10" s="122"/>
      <c r="U10" s="110">
        <f>J10+M10+P10</f>
        <v>596.5</v>
      </c>
      <c r="V10" s="94">
        <f>ROUND(U10/3.1/3,5)</f>
        <v>64.13978</v>
      </c>
      <c r="W10" s="232" t="s">
        <v>48</v>
      </c>
    </row>
    <row r="11" spans="1:23" ht="31.5" customHeight="1">
      <c r="A11" s="15">
        <v>2</v>
      </c>
      <c r="B11" s="75" t="s">
        <v>145</v>
      </c>
      <c r="C11" s="123">
        <v>1977</v>
      </c>
      <c r="D11" s="8" t="s">
        <v>33</v>
      </c>
      <c r="E11" s="7" t="s">
        <v>146</v>
      </c>
      <c r="F11" s="74" t="s">
        <v>263</v>
      </c>
      <c r="G11" s="214"/>
      <c r="H11" s="220"/>
      <c r="I11" s="97" t="s">
        <v>32</v>
      </c>
      <c r="J11" s="109">
        <v>193</v>
      </c>
      <c r="K11" s="93">
        <f>ROUND(J11/3.1,5)</f>
        <v>62.25806</v>
      </c>
      <c r="L11" s="92">
        <f>RANK(K11,K$9:K$11,0)</f>
        <v>2</v>
      </c>
      <c r="M11" s="109">
        <v>181.5</v>
      </c>
      <c r="N11" s="93">
        <f>ROUND(M11/3.1,5)</f>
        <v>58.54839</v>
      </c>
      <c r="O11" s="92">
        <f>RANK(N11,N$9:N$11,0)</f>
        <v>2</v>
      </c>
      <c r="P11" s="109">
        <v>184</v>
      </c>
      <c r="Q11" s="93">
        <f>ROUND(P11/3.1,5)</f>
        <v>59.35484</v>
      </c>
      <c r="R11" s="92">
        <f>RANK(Q11,Q$9:Q$11,0)</f>
        <v>2</v>
      </c>
      <c r="S11" s="15"/>
      <c r="T11" s="15"/>
      <c r="U11" s="109">
        <f>J11+M11+P11</f>
        <v>558.5</v>
      </c>
      <c r="V11" s="94">
        <f>ROUND(U11/3.1/3,5)</f>
        <v>60.05376</v>
      </c>
      <c r="W11" s="232" t="s">
        <v>48</v>
      </c>
    </row>
    <row r="12" spans="1:22" ht="24.75" customHeight="1">
      <c r="A12" s="52"/>
      <c r="B12" s="115"/>
      <c r="C12" s="116"/>
      <c r="D12" s="113"/>
      <c r="E12" s="114"/>
      <c r="F12" s="117"/>
      <c r="G12" s="118"/>
      <c r="H12" s="119"/>
      <c r="I12" s="120"/>
      <c r="J12" s="121"/>
      <c r="K12" s="54"/>
      <c r="L12" s="53"/>
      <c r="M12" s="121"/>
      <c r="N12" s="54"/>
      <c r="O12" s="53"/>
      <c r="P12" s="121"/>
      <c r="Q12" s="54"/>
      <c r="R12" s="53"/>
      <c r="S12" s="52"/>
      <c r="T12" s="52"/>
      <c r="U12" s="121"/>
      <c r="V12" s="55"/>
    </row>
    <row r="13" spans="2:12" ht="24.75" customHeight="1">
      <c r="B13" s="38" t="s">
        <v>2</v>
      </c>
      <c r="I13" s="172" t="s">
        <v>268</v>
      </c>
      <c r="J13" s="25"/>
      <c r="K13" s="6"/>
      <c r="L13" s="24"/>
    </row>
    <row r="14" spans="2:12" ht="24.75" customHeight="1">
      <c r="B14" s="43" t="s">
        <v>3</v>
      </c>
      <c r="I14" s="173" t="s">
        <v>44</v>
      </c>
      <c r="J14" s="13"/>
      <c r="K14" s="6"/>
      <c r="L14" s="42"/>
    </row>
    <row r="15" ht="32.25" customHeight="1"/>
    <row r="16" ht="32.25" customHeight="1"/>
    <row r="23" spans="2:11" ht="15">
      <c r="B23" s="38"/>
      <c r="I23" s="24"/>
      <c r="J23" s="25"/>
      <c r="K23" s="6"/>
    </row>
    <row r="24" spans="2:11" ht="15">
      <c r="B24" s="43"/>
      <c r="I24" s="36"/>
      <c r="J24" s="13"/>
      <c r="K24" s="6"/>
    </row>
    <row r="29" ht="32.25" customHeight="1"/>
    <row r="30" ht="29.25" customHeight="1"/>
  </sheetData>
  <sheetProtection/>
  <mergeCells count="24">
    <mergeCell ref="A1:W1"/>
    <mergeCell ref="A2:W2"/>
    <mergeCell ref="A3:W3"/>
    <mergeCell ref="A4:W4"/>
    <mergeCell ref="A5:W5"/>
    <mergeCell ref="A6:W6"/>
    <mergeCell ref="Q7:W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V8:V9"/>
    <mergeCell ref="W8:W9"/>
    <mergeCell ref="J8:L8"/>
    <mergeCell ref="M8:O8"/>
    <mergeCell ref="P8:R8"/>
    <mergeCell ref="S8:S9"/>
    <mergeCell ref="T8:T9"/>
    <mergeCell ref="U8:U9"/>
  </mergeCells>
  <printOptions horizontalCentered="1"/>
  <pageMargins left="0.03937007874015748" right="0.03937007874015748" top="0.03937007874015748" bottom="0.03937007874015748" header="0.31496062992125984" footer="0.31496062992125984"/>
  <pageSetup fitToHeight="1" fitToWidth="1" horizontalDpi="300" verticalDpi="3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workbookViewId="0" topLeftCell="A1">
      <selection activeCell="V7" sqref="V7:Y7"/>
    </sheetView>
  </sheetViews>
  <sheetFormatPr defaultColWidth="9.140625" defaultRowHeight="12.75"/>
  <cols>
    <col min="1" max="1" width="4.7109375" style="17" customWidth="1"/>
    <col min="2" max="2" width="20.7109375" style="17" customWidth="1"/>
    <col min="3" max="3" width="6.7109375" style="17" hidden="1" customWidth="1"/>
    <col min="4" max="4" width="6.7109375" style="17" customWidth="1"/>
    <col min="5" max="5" width="8.7109375" style="17" hidden="1" customWidth="1"/>
    <col min="6" max="6" width="32.7109375" style="17" customWidth="1"/>
    <col min="7" max="7" width="8.7109375" style="17" hidden="1" customWidth="1"/>
    <col min="8" max="8" width="17.7109375" style="17" hidden="1" customWidth="1"/>
    <col min="9" max="9" width="20.7109375" style="17" customWidth="1"/>
    <col min="10" max="12" width="6.7109375" style="17" customWidth="1"/>
    <col min="13" max="13" width="4.7109375" style="17" customWidth="1"/>
    <col min="14" max="16" width="6.7109375" style="17" customWidth="1"/>
    <col min="17" max="17" width="4.7109375" style="17" customWidth="1"/>
    <col min="18" max="20" width="6.7109375" style="17" customWidth="1"/>
    <col min="21" max="21" width="4.7109375" style="17" customWidth="1"/>
    <col min="22" max="23" width="6.7109375" style="17" customWidth="1"/>
    <col min="24" max="24" width="4.7109375" style="17" customWidth="1"/>
    <col min="25" max="25" width="6.7109375" style="17" customWidth="1"/>
    <col min="26" max="16384" width="9.140625" style="17" customWidth="1"/>
  </cols>
  <sheetData>
    <row r="1" spans="1:25" ht="24.75" customHeight="1">
      <c r="A1" s="402" t="s">
        <v>136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</row>
    <row r="2" spans="1:25" ht="24.75" customHeight="1">
      <c r="A2" s="398" t="s">
        <v>290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</row>
    <row r="3" spans="1:25" ht="24.75" customHeight="1">
      <c r="A3" s="398" t="s">
        <v>20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</row>
    <row r="4" spans="1:25" ht="24.75" customHeight="1">
      <c r="A4" s="403" t="s">
        <v>289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</row>
    <row r="5" spans="1:25" ht="24.75" customHeight="1">
      <c r="A5" s="398" t="s">
        <v>26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</row>
    <row r="6" spans="1:25" s="257" customFormat="1" ht="24.75" customHeight="1">
      <c r="A6" s="404" t="s">
        <v>291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</row>
    <row r="7" spans="1:25" s="262" customFormat="1" ht="24.75" customHeight="1">
      <c r="A7" s="258" t="s">
        <v>281</v>
      </c>
      <c r="B7" s="258"/>
      <c r="C7" s="259"/>
      <c r="D7" s="260"/>
      <c r="E7" s="260"/>
      <c r="F7" s="261"/>
      <c r="G7" s="261"/>
      <c r="H7" s="261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405" t="s">
        <v>137</v>
      </c>
      <c r="W7" s="405"/>
      <c r="X7" s="405"/>
      <c r="Y7" s="405"/>
    </row>
    <row r="8" spans="1:25" ht="19.5" customHeight="1">
      <c r="A8" s="373" t="s">
        <v>1</v>
      </c>
      <c r="B8" s="374" t="s">
        <v>17</v>
      </c>
      <c r="C8" s="373" t="s">
        <v>282</v>
      </c>
      <c r="D8" s="373" t="s">
        <v>11</v>
      </c>
      <c r="E8" s="374" t="s">
        <v>12</v>
      </c>
      <c r="F8" s="374" t="s">
        <v>283</v>
      </c>
      <c r="G8" s="374" t="s">
        <v>284</v>
      </c>
      <c r="H8" s="374" t="s">
        <v>8</v>
      </c>
      <c r="I8" s="374" t="s">
        <v>4</v>
      </c>
      <c r="J8" s="399" t="s">
        <v>9</v>
      </c>
      <c r="K8" s="400"/>
      <c r="L8" s="400"/>
      <c r="M8" s="401"/>
      <c r="N8" s="399" t="s">
        <v>5</v>
      </c>
      <c r="O8" s="400"/>
      <c r="P8" s="400"/>
      <c r="Q8" s="401"/>
      <c r="R8" s="399" t="s">
        <v>10</v>
      </c>
      <c r="S8" s="400"/>
      <c r="T8" s="400"/>
      <c r="U8" s="401"/>
      <c r="V8" s="394" t="s">
        <v>285</v>
      </c>
      <c r="W8" s="394" t="s">
        <v>286</v>
      </c>
      <c r="X8" s="396" t="s">
        <v>287</v>
      </c>
      <c r="Y8" s="394" t="s">
        <v>288</v>
      </c>
    </row>
    <row r="9" spans="1:25" ht="60" customHeight="1">
      <c r="A9" s="373"/>
      <c r="B9" s="374"/>
      <c r="C9" s="373"/>
      <c r="D9" s="374"/>
      <c r="E9" s="374"/>
      <c r="F9" s="374"/>
      <c r="G9" s="374"/>
      <c r="H9" s="374"/>
      <c r="I9" s="374"/>
      <c r="J9" s="263" t="s">
        <v>285</v>
      </c>
      <c r="K9" s="263" t="s">
        <v>286</v>
      </c>
      <c r="L9" s="263" t="s">
        <v>288</v>
      </c>
      <c r="M9" s="263" t="s">
        <v>1</v>
      </c>
      <c r="N9" s="263" t="s">
        <v>285</v>
      </c>
      <c r="O9" s="263" t="s">
        <v>286</v>
      </c>
      <c r="P9" s="263" t="s">
        <v>288</v>
      </c>
      <c r="Q9" s="263" t="s">
        <v>1</v>
      </c>
      <c r="R9" s="264" t="s">
        <v>285</v>
      </c>
      <c r="S9" s="264" t="s">
        <v>286</v>
      </c>
      <c r="T9" s="264" t="s">
        <v>288</v>
      </c>
      <c r="U9" s="264" t="s">
        <v>1</v>
      </c>
      <c r="V9" s="395"/>
      <c r="W9" s="395"/>
      <c r="X9" s="397"/>
      <c r="Y9" s="395"/>
    </row>
    <row r="10" spans="1:25" ht="31.5" customHeight="1">
      <c r="A10" s="265"/>
      <c r="B10" s="10" t="s">
        <v>127</v>
      </c>
      <c r="C10" s="103">
        <v>2001</v>
      </c>
      <c r="D10" s="84" t="s">
        <v>31</v>
      </c>
      <c r="E10" s="79" t="s">
        <v>126</v>
      </c>
      <c r="F10" s="106" t="s">
        <v>134</v>
      </c>
      <c r="G10" s="107" t="s">
        <v>133</v>
      </c>
      <c r="H10" s="108" t="s">
        <v>59</v>
      </c>
      <c r="I10" s="72" t="s">
        <v>45</v>
      </c>
      <c r="J10" s="266">
        <v>68.75</v>
      </c>
      <c r="K10" s="266">
        <v>68</v>
      </c>
      <c r="L10" s="266">
        <f>(J10+K10)/2</f>
        <v>68.375</v>
      </c>
      <c r="M10" s="267"/>
      <c r="N10" s="266">
        <v>70.5</v>
      </c>
      <c r="O10" s="266">
        <v>72</v>
      </c>
      <c r="P10" s="266">
        <f>(N10+O10)/2</f>
        <v>71.25</v>
      </c>
      <c r="Q10" s="267"/>
      <c r="R10" s="266">
        <v>70</v>
      </c>
      <c r="S10" s="266">
        <v>70</v>
      </c>
      <c r="T10" s="266">
        <f>(R10+S10)/2</f>
        <v>70</v>
      </c>
      <c r="U10" s="267"/>
      <c r="V10" s="266">
        <f>(J10+N10+R10)/3</f>
        <v>69.75</v>
      </c>
      <c r="W10" s="266">
        <f>(K10+O10+S10)/3</f>
        <v>70</v>
      </c>
      <c r="X10" s="266"/>
      <c r="Y10" s="268">
        <f>(L10+P10+T10)/3</f>
        <v>69.875</v>
      </c>
    </row>
    <row r="11" spans="1:25" s="262" customFormat="1" ht="24.75" customHeight="1">
      <c r="A11" s="260"/>
      <c r="B11" s="260"/>
      <c r="C11" s="260"/>
      <c r="D11" s="260"/>
      <c r="E11" s="260"/>
      <c r="F11" s="261"/>
      <c r="G11" s="261"/>
      <c r="H11" s="261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</row>
    <row r="12" spans="1:25" s="270" customFormat="1" ht="24.75" customHeight="1">
      <c r="A12" s="21"/>
      <c r="B12" s="22" t="s">
        <v>2</v>
      </c>
      <c r="C12" s="22"/>
      <c r="D12" s="23"/>
      <c r="E12" s="23"/>
      <c r="F12" s="21"/>
      <c r="G12" s="21"/>
      <c r="H12" s="269"/>
      <c r="I12" s="172" t="s">
        <v>268</v>
      </c>
      <c r="J12" s="25"/>
      <c r="K12" s="6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s="31" customFormat="1" ht="24.75" customHeight="1">
      <c r="A13" s="27"/>
      <c r="B13" s="28" t="s">
        <v>3</v>
      </c>
      <c r="C13" s="28"/>
      <c r="D13" s="29"/>
      <c r="E13" s="29"/>
      <c r="F13" s="27"/>
      <c r="G13" s="27"/>
      <c r="H13" s="271"/>
      <c r="I13" s="173" t="s">
        <v>44</v>
      </c>
      <c r="J13" s="13"/>
      <c r="K13" s="6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">
      <c r="A14" s="272"/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</row>
    <row r="16" ht="12.75">
      <c r="J16" s="273"/>
    </row>
  </sheetData>
  <sheetProtection/>
  <mergeCells count="23">
    <mergeCell ref="A1:Y1"/>
    <mergeCell ref="A3:Y3"/>
    <mergeCell ref="A4:Y4"/>
    <mergeCell ref="A5:Y5"/>
    <mergeCell ref="A6:Y6"/>
    <mergeCell ref="V7:Y7"/>
    <mergeCell ref="R8:U8"/>
    <mergeCell ref="A8:A9"/>
    <mergeCell ref="B8:B9"/>
    <mergeCell ref="C8:C9"/>
    <mergeCell ref="D8:D9"/>
    <mergeCell ref="E8:E9"/>
    <mergeCell ref="F8:F9"/>
    <mergeCell ref="V8:V9"/>
    <mergeCell ref="W8:W9"/>
    <mergeCell ref="X8:X9"/>
    <mergeCell ref="Y8:Y9"/>
    <mergeCell ref="A2:Y2"/>
    <mergeCell ref="G8:G9"/>
    <mergeCell ref="H8:H9"/>
    <mergeCell ref="I8:I9"/>
    <mergeCell ref="J8:M8"/>
    <mergeCell ref="N8:Q8"/>
  </mergeCells>
  <printOptions horizontalCentered="1"/>
  <pageMargins left="0.03937007874015748" right="0.03937007874015748" top="0.15748031496062992" bottom="0.15748031496062992" header="0.31496062992125984" footer="0.31496062992125984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0"/>
  <sheetViews>
    <sheetView workbookViewId="0" topLeftCell="A10">
      <selection activeCell="X1" sqref="X1"/>
    </sheetView>
  </sheetViews>
  <sheetFormatPr defaultColWidth="9.140625" defaultRowHeight="12.75"/>
  <cols>
    <col min="1" max="1" width="4.7109375" style="17" customWidth="1"/>
    <col min="2" max="2" width="20.7109375" style="135" customWidth="1"/>
    <col min="3" max="3" width="6.7109375" style="135" hidden="1" customWidth="1"/>
    <col min="4" max="4" width="6.7109375" style="135" customWidth="1"/>
    <col min="5" max="5" width="8.7109375" style="135" hidden="1" customWidth="1"/>
    <col min="6" max="6" width="34.7109375" style="135" customWidth="1"/>
    <col min="7" max="7" width="8.7109375" style="135" hidden="1" customWidth="1"/>
    <col min="8" max="8" width="17.7109375" style="135" hidden="1" customWidth="1"/>
    <col min="9" max="9" width="22.7109375" style="135" customWidth="1"/>
    <col min="10" max="10" width="6.7109375" style="17" customWidth="1"/>
    <col min="11" max="11" width="8.7109375" style="17" customWidth="1"/>
    <col min="12" max="12" width="4.7109375" style="17" customWidth="1"/>
    <col min="13" max="13" width="6.7109375" style="17" customWidth="1"/>
    <col min="14" max="14" width="8.7109375" style="17" customWidth="1"/>
    <col min="15" max="15" width="4.7109375" style="17" customWidth="1"/>
    <col min="16" max="16" width="6.7109375" style="17" customWidth="1"/>
    <col min="17" max="17" width="8.7109375" style="17" customWidth="1"/>
    <col min="18" max="20" width="4.7109375" style="17" customWidth="1"/>
    <col min="21" max="21" width="6.7109375" style="17" customWidth="1"/>
    <col min="22" max="22" width="8.7109375" style="17" customWidth="1"/>
    <col min="23" max="23" width="6.7109375" style="17" customWidth="1"/>
    <col min="24" max="16384" width="9.140625" style="17" customWidth="1"/>
  </cols>
  <sheetData>
    <row r="1" spans="1:23" ht="24.75" customHeight="1">
      <c r="A1" s="402" t="s">
        <v>136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</row>
    <row r="2" spans="1:23" ht="24.75" customHeight="1">
      <c r="A2" s="398" t="s">
        <v>19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</row>
    <row r="3" spans="1:23" ht="24.75" customHeight="1">
      <c r="A3" s="398" t="s">
        <v>20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</row>
    <row r="4" spans="1:23" ht="24.75" customHeight="1">
      <c r="A4" s="403" t="s">
        <v>23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</row>
    <row r="5" spans="1:23" ht="24.75" customHeight="1">
      <c r="A5" s="398" t="s">
        <v>30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</row>
    <row r="6" spans="1:23" ht="24.75" customHeight="1">
      <c r="A6" s="360" t="s">
        <v>292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</row>
    <row r="7" spans="1:23" s="31" customFormat="1" ht="24.75" customHeight="1">
      <c r="A7" s="32" t="s">
        <v>25</v>
      </c>
      <c r="B7" s="130"/>
      <c r="C7" s="131"/>
      <c r="D7" s="131"/>
      <c r="E7" s="131"/>
      <c r="F7" s="132"/>
      <c r="G7" s="133"/>
      <c r="H7" s="132"/>
      <c r="I7" s="134"/>
      <c r="J7" s="59"/>
      <c r="K7" s="27"/>
      <c r="L7" s="59"/>
      <c r="M7" s="59"/>
      <c r="N7" s="27"/>
      <c r="O7" s="59"/>
      <c r="P7" s="27"/>
      <c r="Q7" s="405" t="s">
        <v>137</v>
      </c>
      <c r="R7" s="405"/>
      <c r="S7" s="405"/>
      <c r="T7" s="405"/>
      <c r="U7" s="405"/>
      <c r="V7" s="405"/>
      <c r="W7" s="405"/>
    </row>
    <row r="8" spans="1:23" ht="19.5" customHeight="1">
      <c r="A8" s="373" t="s">
        <v>1</v>
      </c>
      <c r="B8" s="407" t="s">
        <v>17</v>
      </c>
      <c r="C8" s="378" t="s">
        <v>21</v>
      </c>
      <c r="D8" s="408" t="s">
        <v>11</v>
      </c>
      <c r="E8" s="410" t="s">
        <v>12</v>
      </c>
      <c r="F8" s="407" t="s">
        <v>18</v>
      </c>
      <c r="G8" s="410" t="s">
        <v>12</v>
      </c>
      <c r="H8" s="407" t="s">
        <v>8</v>
      </c>
      <c r="I8" s="407" t="s">
        <v>4</v>
      </c>
      <c r="J8" s="374" t="s">
        <v>9</v>
      </c>
      <c r="K8" s="374"/>
      <c r="L8" s="374"/>
      <c r="M8" s="374" t="s">
        <v>5</v>
      </c>
      <c r="N8" s="374"/>
      <c r="O8" s="374"/>
      <c r="P8" s="374" t="s">
        <v>10</v>
      </c>
      <c r="Q8" s="374"/>
      <c r="R8" s="374"/>
      <c r="S8" s="383" t="s">
        <v>28</v>
      </c>
      <c r="T8" s="371" t="s">
        <v>29</v>
      </c>
      <c r="U8" s="373" t="s">
        <v>6</v>
      </c>
      <c r="V8" s="390" t="s">
        <v>22</v>
      </c>
      <c r="W8" s="357" t="s">
        <v>15</v>
      </c>
    </row>
    <row r="9" spans="1:23" ht="39.75" customHeight="1">
      <c r="A9" s="373"/>
      <c r="B9" s="407"/>
      <c r="C9" s="378"/>
      <c r="D9" s="409"/>
      <c r="E9" s="409"/>
      <c r="F9" s="407"/>
      <c r="G9" s="409"/>
      <c r="H9" s="407"/>
      <c r="I9" s="407"/>
      <c r="J9" s="47" t="s">
        <v>16</v>
      </c>
      <c r="K9" s="64" t="s">
        <v>0</v>
      </c>
      <c r="L9" s="47" t="s">
        <v>1</v>
      </c>
      <c r="M9" s="47" t="s">
        <v>16</v>
      </c>
      <c r="N9" s="64" t="s">
        <v>0</v>
      </c>
      <c r="O9" s="47" t="s">
        <v>1</v>
      </c>
      <c r="P9" s="47" t="s">
        <v>16</v>
      </c>
      <c r="Q9" s="64" t="s">
        <v>0</v>
      </c>
      <c r="R9" s="47" t="s">
        <v>1</v>
      </c>
      <c r="S9" s="383"/>
      <c r="T9" s="372"/>
      <c r="U9" s="373"/>
      <c r="V9" s="406"/>
      <c r="W9" s="358"/>
    </row>
    <row r="10" spans="1:23" ht="31.5" customHeight="1">
      <c r="A10" s="18">
        <v>1</v>
      </c>
      <c r="B10" s="124" t="s">
        <v>247</v>
      </c>
      <c r="C10" s="149" t="s">
        <v>52</v>
      </c>
      <c r="D10" s="96" t="s">
        <v>35</v>
      </c>
      <c r="E10" s="127"/>
      <c r="F10" s="155" t="s">
        <v>248</v>
      </c>
      <c r="G10" s="171" t="s">
        <v>249</v>
      </c>
      <c r="H10" s="82" t="s">
        <v>250</v>
      </c>
      <c r="I10" s="247" t="s">
        <v>246</v>
      </c>
      <c r="J10" s="111">
        <v>173.5</v>
      </c>
      <c r="K10" s="62">
        <f aca="true" t="shared" si="0" ref="K10:K17">ROUND(J10/2.6,5)</f>
        <v>66.73077</v>
      </c>
      <c r="L10" s="9">
        <f aca="true" t="shared" si="1" ref="L10:L17">RANK(K10,K$10:K$17,0)</f>
        <v>1</v>
      </c>
      <c r="M10" s="111">
        <v>172</v>
      </c>
      <c r="N10" s="62">
        <f aca="true" t="shared" si="2" ref="N10:N17">ROUND(M10/2.6,5)</f>
        <v>66.15385</v>
      </c>
      <c r="O10" s="9">
        <f aca="true" t="shared" si="3" ref="O10:O17">RANK(N10,N$10:N$17,0)</f>
        <v>2</v>
      </c>
      <c r="P10" s="111">
        <v>172.5</v>
      </c>
      <c r="Q10" s="62">
        <f aca="true" t="shared" si="4" ref="Q10:Q17">ROUND(P10/2.6,5)</f>
        <v>66.34615</v>
      </c>
      <c r="R10" s="9">
        <f aca="true" t="shared" si="5" ref="R10:R17">RANK(Q10,Q$10:Q$17,0)</f>
        <v>2</v>
      </c>
      <c r="S10" s="9"/>
      <c r="T10" s="9"/>
      <c r="U10" s="112">
        <f aca="true" t="shared" si="6" ref="U10:U17">J10+M10+P10</f>
        <v>518</v>
      </c>
      <c r="V10" s="143">
        <f aca="true" t="shared" si="7" ref="V10:V15">ROUND(U10/2.6/3,5)</f>
        <v>66.41026</v>
      </c>
      <c r="W10" s="202" t="s">
        <v>35</v>
      </c>
    </row>
    <row r="11" spans="1:23" ht="31.5" customHeight="1">
      <c r="A11" s="18">
        <v>2</v>
      </c>
      <c r="B11" s="185" t="s">
        <v>191</v>
      </c>
      <c r="C11" s="95" t="s">
        <v>174</v>
      </c>
      <c r="D11" s="96" t="s">
        <v>35</v>
      </c>
      <c r="E11" s="127"/>
      <c r="F11" s="80" t="s">
        <v>183</v>
      </c>
      <c r="G11" s="81" t="s">
        <v>184</v>
      </c>
      <c r="H11" s="154" t="s">
        <v>185</v>
      </c>
      <c r="I11" s="251" t="s">
        <v>177</v>
      </c>
      <c r="J11" s="111">
        <v>170</v>
      </c>
      <c r="K11" s="62">
        <f t="shared" si="0"/>
        <v>65.38462</v>
      </c>
      <c r="L11" s="9">
        <f t="shared" si="1"/>
        <v>3</v>
      </c>
      <c r="M11" s="111">
        <v>173.5</v>
      </c>
      <c r="N11" s="62">
        <f t="shared" si="2"/>
        <v>66.73077</v>
      </c>
      <c r="O11" s="9">
        <f t="shared" si="3"/>
        <v>1</v>
      </c>
      <c r="P11" s="111">
        <v>166.5</v>
      </c>
      <c r="Q11" s="62">
        <f t="shared" si="4"/>
        <v>64.03846</v>
      </c>
      <c r="R11" s="9">
        <f t="shared" si="5"/>
        <v>6</v>
      </c>
      <c r="S11" s="9"/>
      <c r="T11" s="9"/>
      <c r="U11" s="112">
        <f t="shared" si="6"/>
        <v>510</v>
      </c>
      <c r="V11" s="143">
        <f t="shared" si="7"/>
        <v>65.38462</v>
      </c>
      <c r="W11" s="202" t="s">
        <v>35</v>
      </c>
    </row>
    <row r="12" spans="1:23" ht="31.5" customHeight="1">
      <c r="A12" s="18">
        <v>3</v>
      </c>
      <c r="B12" s="151" t="s">
        <v>224</v>
      </c>
      <c r="C12" s="125" t="s">
        <v>52</v>
      </c>
      <c r="D12" s="78" t="s">
        <v>35</v>
      </c>
      <c r="E12" s="76"/>
      <c r="F12" s="106" t="s">
        <v>217</v>
      </c>
      <c r="G12" s="107" t="s">
        <v>218</v>
      </c>
      <c r="H12" s="108" t="s">
        <v>100</v>
      </c>
      <c r="I12" s="184" t="s">
        <v>219</v>
      </c>
      <c r="J12" s="139">
        <v>168.5</v>
      </c>
      <c r="K12" s="140">
        <f t="shared" si="0"/>
        <v>64.80769</v>
      </c>
      <c r="L12" s="9">
        <f t="shared" si="1"/>
        <v>4</v>
      </c>
      <c r="M12" s="139">
        <v>167.5</v>
      </c>
      <c r="N12" s="140">
        <f t="shared" si="2"/>
        <v>64.42308</v>
      </c>
      <c r="O12" s="9">
        <f t="shared" si="3"/>
        <v>3</v>
      </c>
      <c r="P12" s="139">
        <v>173.5</v>
      </c>
      <c r="Q12" s="140">
        <f t="shared" si="4"/>
        <v>66.73077</v>
      </c>
      <c r="R12" s="9">
        <f t="shared" si="5"/>
        <v>1</v>
      </c>
      <c r="S12" s="141"/>
      <c r="T12" s="141"/>
      <c r="U12" s="142">
        <f t="shared" si="6"/>
        <v>509.5</v>
      </c>
      <c r="V12" s="143">
        <f t="shared" si="7"/>
        <v>65.32051</v>
      </c>
      <c r="W12" s="202" t="s">
        <v>35</v>
      </c>
    </row>
    <row r="13" spans="1:23" ht="31.5" customHeight="1">
      <c r="A13" s="18">
        <v>4</v>
      </c>
      <c r="B13" s="318" t="s">
        <v>186</v>
      </c>
      <c r="C13" s="319">
        <v>2006</v>
      </c>
      <c r="D13" s="319" t="s">
        <v>35</v>
      </c>
      <c r="E13" s="320"/>
      <c r="F13" s="321" t="s">
        <v>175</v>
      </c>
      <c r="G13" s="322" t="s">
        <v>176</v>
      </c>
      <c r="H13" s="323" t="s">
        <v>169</v>
      </c>
      <c r="I13" s="233" t="s">
        <v>177</v>
      </c>
      <c r="J13" s="111">
        <v>173.5</v>
      </c>
      <c r="K13" s="62">
        <f t="shared" si="0"/>
        <v>66.73077</v>
      </c>
      <c r="L13" s="9">
        <f t="shared" si="1"/>
        <v>1</v>
      </c>
      <c r="M13" s="111">
        <v>166</v>
      </c>
      <c r="N13" s="62">
        <f t="shared" si="2"/>
        <v>63.84615</v>
      </c>
      <c r="O13" s="9">
        <f t="shared" si="3"/>
        <v>5</v>
      </c>
      <c r="P13" s="111">
        <v>169.5</v>
      </c>
      <c r="Q13" s="62">
        <f t="shared" si="4"/>
        <v>65.19231</v>
      </c>
      <c r="R13" s="9">
        <f t="shared" si="5"/>
        <v>4</v>
      </c>
      <c r="S13" s="9"/>
      <c r="T13" s="9"/>
      <c r="U13" s="112">
        <f t="shared" si="6"/>
        <v>509</v>
      </c>
      <c r="V13" s="143">
        <f t="shared" si="7"/>
        <v>65.25641</v>
      </c>
      <c r="W13" s="202" t="s">
        <v>35</v>
      </c>
    </row>
    <row r="14" spans="1:23" ht="31.5" customHeight="1">
      <c r="A14" s="18">
        <v>5</v>
      </c>
      <c r="B14" s="156" t="s">
        <v>215</v>
      </c>
      <c r="C14" s="145" t="s">
        <v>55</v>
      </c>
      <c r="D14" s="144">
        <v>3</v>
      </c>
      <c r="E14" s="76" t="s">
        <v>216</v>
      </c>
      <c r="F14" s="106" t="s">
        <v>217</v>
      </c>
      <c r="G14" s="107" t="s">
        <v>218</v>
      </c>
      <c r="H14" s="108" t="s">
        <v>100</v>
      </c>
      <c r="I14" s="188" t="s">
        <v>219</v>
      </c>
      <c r="J14" s="111">
        <v>167</v>
      </c>
      <c r="K14" s="62">
        <f t="shared" si="0"/>
        <v>64.23077</v>
      </c>
      <c r="L14" s="9">
        <f t="shared" si="1"/>
        <v>5</v>
      </c>
      <c r="M14" s="111">
        <v>165.5</v>
      </c>
      <c r="N14" s="62">
        <f t="shared" si="2"/>
        <v>63.65385</v>
      </c>
      <c r="O14" s="9">
        <f t="shared" si="3"/>
        <v>6</v>
      </c>
      <c r="P14" s="111">
        <v>168</v>
      </c>
      <c r="Q14" s="62">
        <f t="shared" si="4"/>
        <v>64.61538</v>
      </c>
      <c r="R14" s="9">
        <f t="shared" si="5"/>
        <v>5</v>
      </c>
      <c r="S14" s="9"/>
      <c r="T14" s="9"/>
      <c r="U14" s="112">
        <f t="shared" si="6"/>
        <v>500.5</v>
      </c>
      <c r="V14" s="143">
        <f t="shared" si="7"/>
        <v>64.16667</v>
      </c>
      <c r="W14" s="202" t="s">
        <v>35</v>
      </c>
    </row>
    <row r="15" spans="1:23" ht="31.5" customHeight="1">
      <c r="A15" s="18">
        <v>6</v>
      </c>
      <c r="B15" s="236" t="s">
        <v>192</v>
      </c>
      <c r="C15" s="149" t="s">
        <v>55</v>
      </c>
      <c r="D15" s="144" t="s">
        <v>33</v>
      </c>
      <c r="E15" s="88"/>
      <c r="F15" s="225" t="s">
        <v>193</v>
      </c>
      <c r="G15" s="324" t="s">
        <v>194</v>
      </c>
      <c r="H15" s="252" t="s">
        <v>195</v>
      </c>
      <c r="I15" s="84" t="s">
        <v>196</v>
      </c>
      <c r="J15" s="111">
        <v>165.5</v>
      </c>
      <c r="K15" s="62">
        <f t="shared" si="0"/>
        <v>63.65385</v>
      </c>
      <c r="L15" s="9">
        <f t="shared" si="1"/>
        <v>7</v>
      </c>
      <c r="M15" s="111">
        <v>157</v>
      </c>
      <c r="N15" s="62">
        <f t="shared" si="2"/>
        <v>60.38462</v>
      </c>
      <c r="O15" s="9">
        <f t="shared" si="3"/>
        <v>8</v>
      </c>
      <c r="P15" s="111">
        <v>172</v>
      </c>
      <c r="Q15" s="62">
        <f t="shared" si="4"/>
        <v>66.15385</v>
      </c>
      <c r="R15" s="9">
        <f t="shared" si="5"/>
        <v>3</v>
      </c>
      <c r="S15" s="9"/>
      <c r="T15" s="9"/>
      <c r="U15" s="112">
        <f t="shared" si="6"/>
        <v>494.5</v>
      </c>
      <c r="V15" s="143">
        <f t="shared" si="7"/>
        <v>63.39744</v>
      </c>
      <c r="W15" s="202" t="s">
        <v>35</v>
      </c>
    </row>
    <row r="16" spans="1:23" ht="31.5" customHeight="1">
      <c r="A16" s="18">
        <v>7</v>
      </c>
      <c r="B16" s="83" t="s">
        <v>187</v>
      </c>
      <c r="C16" s="84">
        <v>2004</v>
      </c>
      <c r="D16" s="84">
        <v>2</v>
      </c>
      <c r="E16" s="76"/>
      <c r="F16" s="222" t="s">
        <v>188</v>
      </c>
      <c r="G16" s="229" t="s">
        <v>189</v>
      </c>
      <c r="H16" s="248" t="s">
        <v>190</v>
      </c>
      <c r="I16" s="212" t="s">
        <v>177</v>
      </c>
      <c r="J16" s="111">
        <v>167</v>
      </c>
      <c r="K16" s="62">
        <f t="shared" si="0"/>
        <v>64.23077</v>
      </c>
      <c r="L16" s="9">
        <f t="shared" si="1"/>
        <v>5</v>
      </c>
      <c r="M16" s="111">
        <v>167</v>
      </c>
      <c r="N16" s="62">
        <f t="shared" si="2"/>
        <v>64.23077</v>
      </c>
      <c r="O16" s="9">
        <f t="shared" si="3"/>
        <v>4</v>
      </c>
      <c r="P16" s="111">
        <v>159</v>
      </c>
      <c r="Q16" s="62">
        <f t="shared" si="4"/>
        <v>61.15385</v>
      </c>
      <c r="R16" s="9">
        <f t="shared" si="5"/>
        <v>8</v>
      </c>
      <c r="S16" s="9">
        <v>1</v>
      </c>
      <c r="T16" s="9"/>
      <c r="U16" s="112">
        <f t="shared" si="6"/>
        <v>493</v>
      </c>
      <c r="V16" s="143">
        <f>ROUND(U16/2.6/3,5)-0.5</f>
        <v>62.70513</v>
      </c>
      <c r="W16" s="202" t="s">
        <v>54</v>
      </c>
    </row>
    <row r="17" spans="1:23" ht="31.5" customHeight="1">
      <c r="A17" s="18">
        <v>8</v>
      </c>
      <c r="B17" s="151" t="s">
        <v>101</v>
      </c>
      <c r="C17" s="152">
        <v>2004</v>
      </c>
      <c r="D17" s="152" t="s">
        <v>35</v>
      </c>
      <c r="E17" s="230"/>
      <c r="F17" s="226" t="s">
        <v>102</v>
      </c>
      <c r="G17" s="127" t="s">
        <v>103</v>
      </c>
      <c r="H17" s="244" t="s">
        <v>100</v>
      </c>
      <c r="I17" s="184" t="s">
        <v>219</v>
      </c>
      <c r="J17" s="111">
        <v>162.5</v>
      </c>
      <c r="K17" s="62">
        <f t="shared" si="0"/>
        <v>62.5</v>
      </c>
      <c r="L17" s="9">
        <f t="shared" si="1"/>
        <v>8</v>
      </c>
      <c r="M17" s="111">
        <v>162</v>
      </c>
      <c r="N17" s="62">
        <f t="shared" si="2"/>
        <v>62.30769</v>
      </c>
      <c r="O17" s="9">
        <f t="shared" si="3"/>
        <v>7</v>
      </c>
      <c r="P17" s="111">
        <v>161.5</v>
      </c>
      <c r="Q17" s="62">
        <f t="shared" si="4"/>
        <v>62.11538</v>
      </c>
      <c r="R17" s="9">
        <f t="shared" si="5"/>
        <v>7</v>
      </c>
      <c r="S17" s="9"/>
      <c r="T17" s="9"/>
      <c r="U17" s="112">
        <f t="shared" si="6"/>
        <v>486</v>
      </c>
      <c r="V17" s="143">
        <f>ROUND(U17/2.6/3,5)</f>
        <v>62.30769</v>
      </c>
      <c r="W17" s="202" t="s">
        <v>54</v>
      </c>
    </row>
    <row r="18" ht="24.75" customHeight="1"/>
    <row r="19" spans="2:12" ht="24.75" customHeight="1">
      <c r="B19" s="22" t="s">
        <v>2</v>
      </c>
      <c r="I19" s="172" t="s">
        <v>268</v>
      </c>
      <c r="J19" s="25"/>
      <c r="K19" s="6"/>
      <c r="L19" s="21"/>
    </row>
    <row r="20" spans="2:12" ht="24.75" customHeight="1">
      <c r="B20" s="28" t="s">
        <v>3</v>
      </c>
      <c r="I20" s="173" t="s">
        <v>44</v>
      </c>
      <c r="J20" s="13"/>
      <c r="K20" s="6"/>
      <c r="L20" s="27"/>
    </row>
    <row r="21" ht="33" customHeight="1"/>
    <row r="22" ht="28.5" customHeight="1"/>
    <row r="29" spans="2:12" ht="15">
      <c r="B29" s="22"/>
      <c r="I29" s="201"/>
      <c r="J29" s="25"/>
      <c r="K29" s="6"/>
      <c r="L29" s="26"/>
    </row>
    <row r="30" spans="2:12" ht="27" customHeight="1">
      <c r="B30" s="28"/>
      <c r="I30" s="173"/>
      <c r="J30" s="13"/>
      <c r="K30" s="6"/>
      <c r="L30" s="61"/>
    </row>
    <row r="31" ht="24.75" customHeight="1"/>
  </sheetData>
  <sheetProtection/>
  <mergeCells count="24">
    <mergeCell ref="A1:W1"/>
    <mergeCell ref="A2:W2"/>
    <mergeCell ref="A3:W3"/>
    <mergeCell ref="A4:W4"/>
    <mergeCell ref="A5:W5"/>
    <mergeCell ref="A6:W6"/>
    <mergeCell ref="Q7:W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V8:V9"/>
    <mergeCell ref="W8:W9"/>
    <mergeCell ref="J8:L8"/>
    <mergeCell ref="M8:O8"/>
    <mergeCell ref="P8:R8"/>
    <mergeCell ref="S8:S9"/>
    <mergeCell ref="T8:T9"/>
    <mergeCell ref="U8:U9"/>
  </mergeCells>
  <printOptions horizontalCentered="1"/>
  <pageMargins left="0.03937007874015748" right="0.03937007874015748" top="0.03937007874015748" bottom="0.03937007874015748" header="0.31496062992125984" footer="0.31496062992125984"/>
  <pageSetup fitToHeight="0" fitToWidth="0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workbookViewId="0" topLeftCell="A10">
      <selection activeCell="A1" sqref="A1:W1"/>
    </sheetView>
  </sheetViews>
  <sheetFormatPr defaultColWidth="9.140625" defaultRowHeight="12.75"/>
  <cols>
    <col min="1" max="1" width="4.7109375" style="17" customWidth="1"/>
    <col min="2" max="2" width="20.7109375" style="135" customWidth="1"/>
    <col min="3" max="3" width="6.7109375" style="135" hidden="1" customWidth="1"/>
    <col min="4" max="4" width="6.7109375" style="135" customWidth="1"/>
    <col min="5" max="5" width="8.7109375" style="135" hidden="1" customWidth="1"/>
    <col min="6" max="6" width="34.7109375" style="135" customWidth="1"/>
    <col min="7" max="7" width="8.7109375" style="135" hidden="1" customWidth="1"/>
    <col min="8" max="8" width="17.7109375" style="135" hidden="1" customWidth="1"/>
    <col min="9" max="9" width="22.7109375" style="135" customWidth="1"/>
    <col min="10" max="10" width="6.7109375" style="17" customWidth="1"/>
    <col min="11" max="11" width="8.7109375" style="17" customWidth="1"/>
    <col min="12" max="12" width="4.7109375" style="17" customWidth="1"/>
    <col min="13" max="13" width="6.7109375" style="17" customWidth="1"/>
    <col min="14" max="14" width="8.7109375" style="17" customWidth="1"/>
    <col min="15" max="15" width="4.7109375" style="17" customWidth="1"/>
    <col min="16" max="16" width="6.7109375" style="17" customWidth="1"/>
    <col min="17" max="17" width="8.7109375" style="17" customWidth="1"/>
    <col min="18" max="20" width="4.7109375" style="17" customWidth="1"/>
    <col min="21" max="21" width="6.7109375" style="17" customWidth="1"/>
    <col min="22" max="22" width="8.7109375" style="17" customWidth="1"/>
    <col min="23" max="23" width="6.7109375" style="17" hidden="1" customWidth="1"/>
    <col min="24" max="16384" width="9.140625" style="17" customWidth="1"/>
  </cols>
  <sheetData>
    <row r="1" spans="1:23" ht="24.75" customHeight="1">
      <c r="A1" s="402" t="s">
        <v>136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</row>
    <row r="2" spans="1:23" ht="24.75" customHeight="1">
      <c r="A2" s="398" t="s">
        <v>19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</row>
    <row r="3" spans="1:23" ht="24.75" customHeight="1">
      <c r="A3" s="398" t="s">
        <v>20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</row>
    <row r="4" spans="1:23" ht="24.75" customHeight="1">
      <c r="A4" s="403" t="s">
        <v>23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</row>
    <row r="5" spans="1:23" ht="24.75" customHeight="1">
      <c r="A5" s="398" t="s">
        <v>293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</row>
    <row r="6" spans="1:23" ht="24.75" customHeight="1">
      <c r="A6" s="360" t="s">
        <v>292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</row>
    <row r="7" spans="1:23" s="31" customFormat="1" ht="24.75" customHeight="1">
      <c r="A7" s="32" t="s">
        <v>25</v>
      </c>
      <c r="B7" s="130"/>
      <c r="C7" s="131"/>
      <c r="D7" s="131"/>
      <c r="E7" s="131"/>
      <c r="F7" s="132"/>
      <c r="G7" s="133"/>
      <c r="H7" s="132"/>
      <c r="I7" s="134"/>
      <c r="J7" s="59"/>
      <c r="K7" s="27"/>
      <c r="L7" s="59"/>
      <c r="M7" s="59"/>
      <c r="N7" s="27"/>
      <c r="O7" s="59"/>
      <c r="P7" s="27"/>
      <c r="Q7" s="405" t="s">
        <v>137</v>
      </c>
      <c r="R7" s="405"/>
      <c r="S7" s="405"/>
      <c r="T7" s="405"/>
      <c r="U7" s="405"/>
      <c r="V7" s="405"/>
      <c r="W7" s="405"/>
    </row>
    <row r="8" spans="1:23" ht="19.5" customHeight="1">
      <c r="A8" s="373" t="s">
        <v>1</v>
      </c>
      <c r="B8" s="407" t="s">
        <v>17</v>
      </c>
      <c r="C8" s="378" t="s">
        <v>21</v>
      </c>
      <c r="D8" s="408" t="s">
        <v>11</v>
      </c>
      <c r="E8" s="410" t="s">
        <v>12</v>
      </c>
      <c r="F8" s="407" t="s">
        <v>18</v>
      </c>
      <c r="G8" s="410" t="s">
        <v>12</v>
      </c>
      <c r="H8" s="407" t="s">
        <v>8</v>
      </c>
      <c r="I8" s="407" t="s">
        <v>4</v>
      </c>
      <c r="J8" s="374" t="s">
        <v>9</v>
      </c>
      <c r="K8" s="374"/>
      <c r="L8" s="374"/>
      <c r="M8" s="374" t="s">
        <v>5</v>
      </c>
      <c r="N8" s="374"/>
      <c r="O8" s="374"/>
      <c r="P8" s="374" t="s">
        <v>10</v>
      </c>
      <c r="Q8" s="374"/>
      <c r="R8" s="374"/>
      <c r="S8" s="383" t="s">
        <v>28</v>
      </c>
      <c r="T8" s="371" t="s">
        <v>29</v>
      </c>
      <c r="U8" s="373" t="s">
        <v>6</v>
      </c>
      <c r="V8" s="390" t="s">
        <v>22</v>
      </c>
      <c r="W8" s="357" t="s">
        <v>15</v>
      </c>
    </row>
    <row r="9" spans="1:23" ht="39.75" customHeight="1">
      <c r="A9" s="373"/>
      <c r="B9" s="407"/>
      <c r="C9" s="378"/>
      <c r="D9" s="409"/>
      <c r="E9" s="409"/>
      <c r="F9" s="407"/>
      <c r="G9" s="409"/>
      <c r="H9" s="407"/>
      <c r="I9" s="407"/>
      <c r="J9" s="47" t="s">
        <v>16</v>
      </c>
      <c r="K9" s="64" t="s">
        <v>0</v>
      </c>
      <c r="L9" s="47" t="s">
        <v>1</v>
      </c>
      <c r="M9" s="47" t="s">
        <v>16</v>
      </c>
      <c r="N9" s="64" t="s">
        <v>0</v>
      </c>
      <c r="O9" s="47" t="s">
        <v>1</v>
      </c>
      <c r="P9" s="47" t="s">
        <v>16</v>
      </c>
      <c r="Q9" s="64" t="s">
        <v>0</v>
      </c>
      <c r="R9" s="47" t="s">
        <v>1</v>
      </c>
      <c r="S9" s="383"/>
      <c r="T9" s="372"/>
      <c r="U9" s="373"/>
      <c r="V9" s="406"/>
      <c r="W9" s="358"/>
    </row>
    <row r="10" spans="1:23" ht="24.75" customHeight="1">
      <c r="A10" s="411" t="s">
        <v>27</v>
      </c>
      <c r="B10" s="412"/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3"/>
      <c r="W10" s="317"/>
    </row>
    <row r="11" spans="1:23" ht="31.5" customHeight="1">
      <c r="A11" s="291">
        <v>1</v>
      </c>
      <c r="B11" s="325" t="s">
        <v>256</v>
      </c>
      <c r="C11" s="326">
        <v>1993</v>
      </c>
      <c r="D11" s="326" t="s">
        <v>33</v>
      </c>
      <c r="E11" s="328"/>
      <c r="F11" s="329" t="s">
        <v>257</v>
      </c>
      <c r="G11" s="330" t="s">
        <v>258</v>
      </c>
      <c r="H11" s="331" t="s">
        <v>259</v>
      </c>
      <c r="I11" s="294" t="s">
        <v>34</v>
      </c>
      <c r="J11" s="139">
        <v>174</v>
      </c>
      <c r="K11" s="140">
        <f aca="true" t="shared" si="0" ref="K11:K16">ROUND(J11/2.6,5)</f>
        <v>66.92308</v>
      </c>
      <c r="L11" s="141">
        <f aca="true" t="shared" si="1" ref="L11:L16">RANK(K11,K$11:K$16,0)</f>
        <v>1</v>
      </c>
      <c r="M11" s="139">
        <v>167.5</v>
      </c>
      <c r="N11" s="140">
        <f aca="true" t="shared" si="2" ref="N11:N16">ROUND(M11/2.6,5)</f>
        <v>64.42308</v>
      </c>
      <c r="O11" s="141">
        <f aca="true" t="shared" si="3" ref="O11:O16">RANK(N11,N$11:N$16,0)</f>
        <v>3</v>
      </c>
      <c r="P11" s="139">
        <v>176</v>
      </c>
      <c r="Q11" s="140">
        <f aca="true" t="shared" si="4" ref="Q11:Q16">ROUND(P11/2.6,5)</f>
        <v>67.69231</v>
      </c>
      <c r="R11" s="141">
        <f aca="true" t="shared" si="5" ref="R11:R16">RANK(Q11,Q$11:Q$16,0)</f>
        <v>1</v>
      </c>
      <c r="S11" s="141"/>
      <c r="T11" s="141"/>
      <c r="U11" s="142">
        <f aca="true" t="shared" si="6" ref="U11:U16">J11+M11+P11</f>
        <v>517.5</v>
      </c>
      <c r="V11" s="143">
        <f aca="true" t="shared" si="7" ref="V11:V16">ROUND(U11/2.6/3,5)</f>
        <v>66.34615</v>
      </c>
      <c r="W11" s="295"/>
    </row>
    <row r="12" spans="1:23" ht="31.5" customHeight="1">
      <c r="A12" s="18">
        <v>2</v>
      </c>
      <c r="B12" s="223" t="s">
        <v>131</v>
      </c>
      <c r="C12" s="184">
        <v>1995</v>
      </c>
      <c r="D12" s="188" t="s">
        <v>33</v>
      </c>
      <c r="E12" s="231"/>
      <c r="F12" s="126" t="s">
        <v>122</v>
      </c>
      <c r="G12" s="98" t="s">
        <v>123</v>
      </c>
      <c r="H12" s="87" t="s">
        <v>124</v>
      </c>
      <c r="I12" s="97" t="s">
        <v>32</v>
      </c>
      <c r="J12" s="111">
        <v>170.5</v>
      </c>
      <c r="K12" s="62">
        <f t="shared" si="0"/>
        <v>65.57692</v>
      </c>
      <c r="L12" s="9">
        <f t="shared" si="1"/>
        <v>2</v>
      </c>
      <c r="M12" s="111">
        <v>169</v>
      </c>
      <c r="N12" s="62">
        <f t="shared" si="2"/>
        <v>65</v>
      </c>
      <c r="O12" s="9">
        <f t="shared" si="3"/>
        <v>2</v>
      </c>
      <c r="P12" s="111">
        <v>173.5</v>
      </c>
      <c r="Q12" s="62">
        <f t="shared" si="4"/>
        <v>66.73077</v>
      </c>
      <c r="R12" s="9">
        <f t="shared" si="5"/>
        <v>3</v>
      </c>
      <c r="S12" s="9"/>
      <c r="T12" s="9"/>
      <c r="U12" s="112">
        <f t="shared" si="6"/>
        <v>513</v>
      </c>
      <c r="V12" s="143">
        <f t="shared" si="7"/>
        <v>65.76923</v>
      </c>
      <c r="W12" s="202"/>
    </row>
    <row r="13" spans="1:23" ht="31.5" customHeight="1">
      <c r="A13" s="291">
        <v>3</v>
      </c>
      <c r="B13" s="249" t="s">
        <v>260</v>
      </c>
      <c r="C13" s="167" t="s">
        <v>261</v>
      </c>
      <c r="D13" s="146" t="s">
        <v>33</v>
      </c>
      <c r="E13" s="169"/>
      <c r="F13" s="193" t="s">
        <v>262</v>
      </c>
      <c r="G13" s="170" t="s">
        <v>258</v>
      </c>
      <c r="H13" s="163" t="s">
        <v>259</v>
      </c>
      <c r="I13" s="72" t="s">
        <v>34</v>
      </c>
      <c r="J13" s="139">
        <v>164</v>
      </c>
      <c r="K13" s="140">
        <f t="shared" si="0"/>
        <v>63.07692</v>
      </c>
      <c r="L13" s="9">
        <f t="shared" si="1"/>
        <v>5</v>
      </c>
      <c r="M13" s="139">
        <v>170</v>
      </c>
      <c r="N13" s="140">
        <f t="shared" si="2"/>
        <v>65.38462</v>
      </c>
      <c r="O13" s="9">
        <f t="shared" si="3"/>
        <v>1</v>
      </c>
      <c r="P13" s="139">
        <v>174</v>
      </c>
      <c r="Q13" s="140">
        <f t="shared" si="4"/>
        <v>66.92308</v>
      </c>
      <c r="R13" s="9">
        <f t="shared" si="5"/>
        <v>2</v>
      </c>
      <c r="S13" s="141"/>
      <c r="T13" s="141"/>
      <c r="U13" s="142">
        <f t="shared" si="6"/>
        <v>508</v>
      </c>
      <c r="V13" s="143">
        <f t="shared" si="7"/>
        <v>65.12821</v>
      </c>
      <c r="W13" s="202"/>
    </row>
    <row r="14" spans="1:23" ht="31.5" customHeight="1">
      <c r="A14" s="18">
        <v>4</v>
      </c>
      <c r="B14" s="75" t="s">
        <v>43</v>
      </c>
      <c r="C14" s="8">
        <v>1969</v>
      </c>
      <c r="D14" s="8" t="s">
        <v>33</v>
      </c>
      <c r="E14" s="19" t="s">
        <v>39</v>
      </c>
      <c r="F14" s="74" t="s">
        <v>40</v>
      </c>
      <c r="G14" s="7" t="s">
        <v>41</v>
      </c>
      <c r="H14" s="20" t="s">
        <v>42</v>
      </c>
      <c r="I14" s="72" t="s">
        <v>32</v>
      </c>
      <c r="J14" s="111">
        <v>168</v>
      </c>
      <c r="K14" s="62">
        <f t="shared" si="0"/>
        <v>64.61538</v>
      </c>
      <c r="L14" s="9">
        <f t="shared" si="1"/>
        <v>3</v>
      </c>
      <c r="M14" s="111">
        <v>165</v>
      </c>
      <c r="N14" s="62">
        <f t="shared" si="2"/>
        <v>63.46154</v>
      </c>
      <c r="O14" s="9">
        <f t="shared" si="3"/>
        <v>4</v>
      </c>
      <c r="P14" s="111">
        <v>164</v>
      </c>
      <c r="Q14" s="62">
        <f t="shared" si="4"/>
        <v>63.07692</v>
      </c>
      <c r="R14" s="9">
        <f t="shared" si="5"/>
        <v>5</v>
      </c>
      <c r="S14" s="9"/>
      <c r="T14" s="9"/>
      <c r="U14" s="112">
        <f t="shared" si="6"/>
        <v>497</v>
      </c>
      <c r="V14" s="143">
        <f t="shared" si="7"/>
        <v>63.71795</v>
      </c>
      <c r="W14" s="202"/>
    </row>
    <row r="15" spans="1:23" ht="31.5" customHeight="1">
      <c r="A15" s="291">
        <v>5</v>
      </c>
      <c r="B15" s="196" t="s">
        <v>197</v>
      </c>
      <c r="C15" s="103">
        <v>1996</v>
      </c>
      <c r="D15" s="8" t="s">
        <v>33</v>
      </c>
      <c r="E15" s="104" t="s">
        <v>198</v>
      </c>
      <c r="F15" s="11" t="s">
        <v>200</v>
      </c>
      <c r="G15" s="99" t="s">
        <v>38</v>
      </c>
      <c r="H15" s="105" t="s">
        <v>201</v>
      </c>
      <c r="I15" s="72" t="s">
        <v>199</v>
      </c>
      <c r="J15" s="111">
        <v>167</v>
      </c>
      <c r="K15" s="62">
        <f t="shared" si="0"/>
        <v>64.23077</v>
      </c>
      <c r="L15" s="9">
        <f t="shared" si="1"/>
        <v>4</v>
      </c>
      <c r="M15" s="111">
        <v>164</v>
      </c>
      <c r="N15" s="62">
        <f t="shared" si="2"/>
        <v>63.07692</v>
      </c>
      <c r="O15" s="9">
        <f t="shared" si="3"/>
        <v>5</v>
      </c>
      <c r="P15" s="111">
        <v>164.5</v>
      </c>
      <c r="Q15" s="62">
        <f t="shared" si="4"/>
        <v>63.26923</v>
      </c>
      <c r="R15" s="9">
        <f t="shared" si="5"/>
        <v>4</v>
      </c>
      <c r="S15" s="9"/>
      <c r="T15" s="9"/>
      <c r="U15" s="112">
        <f t="shared" si="6"/>
        <v>495.5</v>
      </c>
      <c r="V15" s="143">
        <f t="shared" si="7"/>
        <v>63.52564</v>
      </c>
      <c r="W15" s="202"/>
    </row>
    <row r="16" spans="1:23" ht="31.5" customHeight="1">
      <c r="A16" s="18">
        <v>6</v>
      </c>
      <c r="B16" s="332" t="s">
        <v>211</v>
      </c>
      <c r="C16" s="333" t="s">
        <v>212</v>
      </c>
      <c r="D16" s="334" t="s">
        <v>33</v>
      </c>
      <c r="E16" s="335"/>
      <c r="F16" s="336" t="s">
        <v>208</v>
      </c>
      <c r="G16" s="337" t="s">
        <v>209</v>
      </c>
      <c r="H16" s="338" t="s">
        <v>205</v>
      </c>
      <c r="I16" s="339" t="s">
        <v>206</v>
      </c>
      <c r="J16" s="285">
        <v>148.5</v>
      </c>
      <c r="K16" s="286">
        <f t="shared" si="0"/>
        <v>57.11538</v>
      </c>
      <c r="L16" s="287">
        <f t="shared" si="1"/>
        <v>6</v>
      </c>
      <c r="M16" s="285">
        <v>156.5</v>
      </c>
      <c r="N16" s="286">
        <f t="shared" si="2"/>
        <v>60.19231</v>
      </c>
      <c r="O16" s="287">
        <f t="shared" si="3"/>
        <v>6</v>
      </c>
      <c r="P16" s="285">
        <v>149.5</v>
      </c>
      <c r="Q16" s="286">
        <f t="shared" si="4"/>
        <v>57.5</v>
      </c>
      <c r="R16" s="287">
        <f t="shared" si="5"/>
        <v>6</v>
      </c>
      <c r="S16" s="287"/>
      <c r="T16" s="287"/>
      <c r="U16" s="288">
        <f t="shared" si="6"/>
        <v>454.5</v>
      </c>
      <c r="V16" s="289">
        <f t="shared" si="7"/>
        <v>58.26923</v>
      </c>
      <c r="W16" s="290"/>
    </row>
    <row r="17" spans="1:23" ht="24.75" customHeight="1">
      <c r="A17" s="411" t="s">
        <v>26</v>
      </c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5"/>
      <c r="W17" s="317"/>
    </row>
    <row r="18" spans="1:23" ht="31.5" customHeight="1">
      <c r="A18" s="291">
        <v>1</v>
      </c>
      <c r="B18" s="304" t="s">
        <v>232</v>
      </c>
      <c r="C18" s="305" t="s">
        <v>60</v>
      </c>
      <c r="D18" s="306" t="s">
        <v>31</v>
      </c>
      <c r="E18" s="307" t="s">
        <v>233</v>
      </c>
      <c r="F18" s="308" t="s">
        <v>234</v>
      </c>
      <c r="G18" s="309" t="s">
        <v>235</v>
      </c>
      <c r="H18" s="310" t="s">
        <v>236</v>
      </c>
      <c r="I18" s="311" t="s">
        <v>32</v>
      </c>
      <c r="J18" s="312">
        <v>175.5</v>
      </c>
      <c r="K18" s="313">
        <f>ROUND(J18/2.6,5)</f>
        <v>67.5</v>
      </c>
      <c r="L18" s="314">
        <v>1</v>
      </c>
      <c r="M18" s="312">
        <v>177</v>
      </c>
      <c r="N18" s="313">
        <f>ROUND(M18/2.6,5)</f>
        <v>68.07692</v>
      </c>
      <c r="O18" s="314">
        <v>1</v>
      </c>
      <c r="P18" s="312">
        <v>172.5</v>
      </c>
      <c r="Q18" s="313">
        <f>ROUND(P18/2.6,5)</f>
        <v>66.34615</v>
      </c>
      <c r="R18" s="314">
        <v>1</v>
      </c>
      <c r="S18" s="314"/>
      <c r="T18" s="314"/>
      <c r="U18" s="315">
        <f>J18+M18+P18</f>
        <v>525</v>
      </c>
      <c r="V18" s="289">
        <f>ROUND(U18/2.6/3,5)</f>
        <v>67.30769</v>
      </c>
      <c r="W18" s="316"/>
    </row>
    <row r="19" spans="1:23" ht="24.75" customHeight="1">
      <c r="A19" s="411" t="s">
        <v>61</v>
      </c>
      <c r="B19" s="414"/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5"/>
      <c r="W19" s="317"/>
    </row>
    <row r="20" spans="1:23" ht="31.5" customHeight="1">
      <c r="A20" s="291">
        <v>1</v>
      </c>
      <c r="B20" s="296" t="s">
        <v>156</v>
      </c>
      <c r="C20" s="297" t="s">
        <v>36</v>
      </c>
      <c r="D20" s="298" t="s">
        <v>31</v>
      </c>
      <c r="E20" s="299" t="s">
        <v>157</v>
      </c>
      <c r="F20" s="300" t="s">
        <v>294</v>
      </c>
      <c r="G20" s="301" t="s">
        <v>158</v>
      </c>
      <c r="H20" s="302" t="s">
        <v>159</v>
      </c>
      <c r="I20" s="303" t="s">
        <v>164</v>
      </c>
      <c r="J20" s="139">
        <v>176.5</v>
      </c>
      <c r="K20" s="140">
        <f>ROUND(J20/2.6,5)</f>
        <v>67.88462</v>
      </c>
      <c r="L20" s="141">
        <v>1</v>
      </c>
      <c r="M20" s="139">
        <v>181</v>
      </c>
      <c r="N20" s="140">
        <f>ROUND(M20/2.6,5)</f>
        <v>69.61538</v>
      </c>
      <c r="O20" s="141">
        <v>1</v>
      </c>
      <c r="P20" s="139">
        <v>179</v>
      </c>
      <c r="Q20" s="140">
        <f>ROUND(P20/2.6,5)</f>
        <v>68.84615</v>
      </c>
      <c r="R20" s="141">
        <v>1</v>
      </c>
      <c r="S20" s="141"/>
      <c r="T20" s="141"/>
      <c r="U20" s="142">
        <f>J20+M20+P20</f>
        <v>536.5</v>
      </c>
      <c r="V20" s="143">
        <f>ROUND(U20/2.6/3,5)</f>
        <v>68.78205</v>
      </c>
      <c r="W20" s="295"/>
    </row>
    <row r="21" spans="1:23" ht="31.5" customHeight="1">
      <c r="A21" s="18">
        <v>2</v>
      </c>
      <c r="B21" s="138" t="s">
        <v>278</v>
      </c>
      <c r="C21" s="145" t="s">
        <v>279</v>
      </c>
      <c r="D21" s="213">
        <v>2</v>
      </c>
      <c r="E21" s="79"/>
      <c r="F21" s="11" t="s">
        <v>276</v>
      </c>
      <c r="G21" s="128" t="s">
        <v>38</v>
      </c>
      <c r="H21" s="165" t="s">
        <v>277</v>
      </c>
      <c r="I21" s="72" t="s">
        <v>32</v>
      </c>
      <c r="J21" s="111">
        <v>158.5</v>
      </c>
      <c r="K21" s="62">
        <f>ROUND(J21/2.6,5)</f>
        <v>60.96154</v>
      </c>
      <c r="L21" s="9">
        <v>2</v>
      </c>
      <c r="M21" s="111">
        <v>155.5</v>
      </c>
      <c r="N21" s="62">
        <f>ROUND(M21/2.6,5)</f>
        <v>59.80769</v>
      </c>
      <c r="O21" s="9">
        <v>2</v>
      </c>
      <c r="P21" s="111">
        <v>164</v>
      </c>
      <c r="Q21" s="62">
        <f>ROUND(P21/2.6,5)</f>
        <v>63.07692</v>
      </c>
      <c r="R21" s="9">
        <v>2</v>
      </c>
      <c r="S21" s="9">
        <v>2</v>
      </c>
      <c r="T21" s="9">
        <v>1</v>
      </c>
      <c r="U21" s="112">
        <f>J21+M21+P21</f>
        <v>478</v>
      </c>
      <c r="V21" s="143">
        <f>ROUND(U21/2.6/3,5)-1.5</f>
        <v>59.78205</v>
      </c>
      <c r="W21" s="202"/>
    </row>
    <row r="22" ht="24.75" customHeight="1"/>
    <row r="23" spans="2:12" ht="24.75" customHeight="1">
      <c r="B23" s="22" t="s">
        <v>2</v>
      </c>
      <c r="I23" s="172" t="s">
        <v>268</v>
      </c>
      <c r="J23" s="25"/>
      <c r="K23" s="6"/>
      <c r="L23" s="21"/>
    </row>
    <row r="24" spans="2:12" ht="24.75" customHeight="1">
      <c r="B24" s="28" t="s">
        <v>3</v>
      </c>
      <c r="I24" s="173" t="s">
        <v>44</v>
      </c>
      <c r="J24" s="13"/>
      <c r="K24" s="6"/>
      <c r="L24" s="27"/>
    </row>
    <row r="25" ht="33" customHeight="1"/>
    <row r="26" ht="28.5" customHeight="1"/>
    <row r="33" spans="2:12" ht="15">
      <c r="B33" s="22"/>
      <c r="I33" s="201"/>
      <c r="J33" s="25"/>
      <c r="K33" s="6"/>
      <c r="L33" s="26"/>
    </row>
    <row r="34" spans="2:12" ht="27" customHeight="1">
      <c r="B34" s="28"/>
      <c r="I34" s="173"/>
      <c r="J34" s="13"/>
      <c r="K34" s="6"/>
      <c r="L34" s="61"/>
    </row>
    <row r="35" ht="24.75" customHeight="1"/>
  </sheetData>
  <sheetProtection/>
  <mergeCells count="27">
    <mergeCell ref="Q7:W7"/>
    <mergeCell ref="W8:W9"/>
    <mergeCell ref="J8:L8"/>
    <mergeCell ref="M8:O8"/>
    <mergeCell ref="P8:R8"/>
    <mergeCell ref="D8:D9"/>
    <mergeCell ref="E8:E9"/>
    <mergeCell ref="V8:V9"/>
    <mergeCell ref="A6:W6"/>
    <mergeCell ref="A5:W5"/>
    <mergeCell ref="A2:W2"/>
    <mergeCell ref="A1:W1"/>
    <mergeCell ref="S8:S9"/>
    <mergeCell ref="T8:T9"/>
    <mergeCell ref="U8:U9"/>
    <mergeCell ref="A8:A9"/>
    <mergeCell ref="A4:W4"/>
    <mergeCell ref="A3:W3"/>
    <mergeCell ref="A10:V10"/>
    <mergeCell ref="A17:V17"/>
    <mergeCell ref="A19:V19"/>
    <mergeCell ref="B8:B9"/>
    <mergeCell ref="C8:C9"/>
    <mergeCell ref="F8:F9"/>
    <mergeCell ref="G8:G9"/>
    <mergeCell ref="H8:H9"/>
    <mergeCell ref="I8:I9"/>
  </mergeCells>
  <printOptions horizontalCentered="1"/>
  <pageMargins left="0.03937007874015748" right="0.03937007874015748" top="0.03937007874015748" bottom="0.03937007874015748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Olika</dc:creator>
  <cp:keywords/>
  <dc:description/>
  <cp:lastModifiedBy>User</cp:lastModifiedBy>
  <cp:lastPrinted>2017-11-13T13:16:53Z</cp:lastPrinted>
  <dcterms:created xsi:type="dcterms:W3CDTF">2007-12-24T11:06:58Z</dcterms:created>
  <dcterms:modified xsi:type="dcterms:W3CDTF">2017-11-13T13:16:55Z</dcterms:modified>
  <cp:category/>
  <cp:version/>
  <cp:contentType/>
  <cp:contentStatus/>
</cp:coreProperties>
</file>