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35" windowWidth="14220" windowHeight="8835" tabRatio="601" activeTab="0"/>
  </bookViews>
  <sheets>
    <sheet name="МП" sheetId="1" r:id="rId1"/>
    <sheet name="ППЮ" sheetId="2" r:id="rId2"/>
    <sheet name="ППЮ(О)" sheetId="3" r:id="rId3"/>
    <sheet name="ППЮ(Л)" sheetId="4" r:id="rId4"/>
    <sheet name="ППД.А" sheetId="5" r:id="rId5"/>
    <sheet name="ППД.А(Л)" sheetId="6" r:id="rId6"/>
    <sheet name="ППД.А(М)" sheetId="7" r:id="rId7"/>
    <sheet name="ЭКВИ" sheetId="8" r:id="rId8"/>
    <sheet name="Тест" sheetId="9" r:id="rId9"/>
    <sheet name="6-лет" sheetId="10" r:id="rId10"/>
  </sheets>
  <definedNames/>
  <calcPr fullCalcOnLoad="1" refMode="R1C1"/>
</workbook>
</file>

<file path=xl/sharedStrings.xml><?xml version="1.0" encoding="utf-8"?>
<sst xmlns="http://schemas.openxmlformats.org/spreadsheetml/2006/main" count="733" uniqueCount="249">
  <si>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</si>
  <si>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</si>
  <si>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</si>
  <si>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</si>
  <si>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</si>
  <si>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</si>
  <si>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</si>
  <si>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</si>
  <si>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</si>
  <si>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Н</t>
  </si>
  <si>
    <t>В</t>
  </si>
  <si>
    <t>Звание, разряд</t>
  </si>
  <si>
    <t>Рег.№</t>
  </si>
  <si>
    <t>МАЛЫЙ ПРИЗ</t>
  </si>
  <si>
    <t>ПРЕДВАРИТЕЛЬНЫЙ ПРИЗ. ЮНОШИ</t>
  </si>
  <si>
    <t>Вып. Норм.</t>
  </si>
  <si>
    <t>Баллы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</si>
  <si>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</si>
  <si>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</si>
  <si>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 xml:space="preserve">Выездка </t>
  </si>
  <si>
    <t>ТЕХНИЧЕСКИЕ РЕЗУЛЬТАТЫ</t>
  </si>
  <si>
    <t>Год рождения</t>
  </si>
  <si>
    <t>Всего %</t>
  </si>
  <si>
    <t>ПРЕДВАРИТЕЛЬНЫЙ ПРИЗ А. ДЕТИ</t>
  </si>
  <si>
    <t xml:space="preserve">Всего % </t>
  </si>
  <si>
    <t>Московская обл., КСК "Конкорд"</t>
  </si>
  <si>
    <t>Общий зачёт.</t>
  </si>
  <si>
    <t>Зачёт для спортсменов-любителей.</t>
  </si>
  <si>
    <t>Ошибки в схеме</t>
  </si>
  <si>
    <t>Прочие ошибки</t>
  </si>
  <si>
    <t>Зачёт для детей.</t>
  </si>
  <si>
    <t>КМС</t>
  </si>
  <si>
    <t>КСК "Конкорд", МО</t>
  </si>
  <si>
    <t>б.р.</t>
  </si>
  <si>
    <t>Ч/В, МО</t>
  </si>
  <si>
    <t>1 юн.</t>
  </si>
  <si>
    <t>1998</t>
  </si>
  <si>
    <t>МС</t>
  </si>
  <si>
    <t>плем.</t>
  </si>
  <si>
    <t>009969</t>
  </si>
  <si>
    <r>
      <rPr>
        <b/>
        <sz val="10"/>
        <rFont val="Times New Roman"/>
        <family val="1"/>
      </rPr>
      <t>АДЛЕР-07</t>
    </r>
    <r>
      <rPr>
        <sz val="10"/>
        <rFont val="Times New Roman"/>
        <family val="1"/>
      </rPr>
      <t>, мер., сер., ганн., Р.Адерми, Латвия</t>
    </r>
  </si>
  <si>
    <t>012081</t>
  </si>
  <si>
    <t>Метелёва Т.</t>
  </si>
  <si>
    <r>
      <rPr>
        <b/>
        <sz val="10"/>
        <rFont val="Times New Roman"/>
        <family val="1"/>
      </rPr>
      <t>МЕТЕЛЁВА</t>
    </r>
    <r>
      <rPr>
        <sz val="10"/>
        <rFont val="Times New Roman"/>
        <family val="1"/>
      </rPr>
      <t xml:space="preserve"> Татьяна</t>
    </r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</si>
  <si>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(2К, г.Москва)</t>
    </r>
  </si>
  <si>
    <t>Ч/В, г.Москва</t>
  </si>
  <si>
    <t>I</t>
  </si>
  <si>
    <t>1999</t>
  </si>
  <si>
    <r>
      <t xml:space="preserve">ВИНЧЕСТЕР-05, </t>
    </r>
    <r>
      <rPr>
        <sz val="10"/>
        <rFont val="Times New Roman"/>
        <family val="1"/>
      </rPr>
      <t>мер, т. гнед, латв., Векторс, Беларусь</t>
    </r>
  </si>
  <si>
    <t>012956</t>
  </si>
  <si>
    <t>Черчён Ю.</t>
  </si>
  <si>
    <r>
      <rPr>
        <b/>
        <sz val="10"/>
        <rFont val="Times New Roman"/>
        <family val="1"/>
      </rPr>
      <t>МЕЩЕРЯКОВА</t>
    </r>
    <r>
      <rPr>
        <sz val="10"/>
        <rFont val="Times New Roman"/>
        <family val="1"/>
      </rPr>
      <t xml:space="preserve"> Анна</t>
    </r>
  </si>
  <si>
    <t>012684</t>
  </si>
  <si>
    <r>
      <t>ГЛОРИЯ-07</t>
    </r>
    <r>
      <rPr>
        <sz val="10"/>
        <rFont val="Times New Roman"/>
        <family val="1"/>
      </rPr>
      <t>, коб., вор., латв., неизв., Россия</t>
    </r>
  </si>
  <si>
    <r>
      <t xml:space="preserve">ВЫЛИТОК </t>
    </r>
    <r>
      <rPr>
        <sz val="10"/>
        <rFont val="Times New Roman"/>
        <family val="1"/>
      </rPr>
      <t>Анастасия</t>
    </r>
  </si>
  <si>
    <t>032499</t>
  </si>
  <si>
    <r>
      <t>НЕОСФЕРА-08</t>
    </r>
    <r>
      <rPr>
        <sz val="10"/>
        <rFont val="Times New Roman"/>
        <family val="1"/>
      </rPr>
      <t>, коб., т.-гнед., трак., Намёк 13, КСК "Сергинв Посад", МО</t>
    </r>
  </si>
  <si>
    <t>017395</t>
  </si>
  <si>
    <t>Хлебодарова А.</t>
  </si>
  <si>
    <t>ЭКВИ №1</t>
  </si>
  <si>
    <r>
      <t xml:space="preserve">ВОЛКОВА </t>
    </r>
    <r>
      <rPr>
        <sz val="10"/>
        <rFont val="Times New Roman"/>
        <family val="1"/>
      </rPr>
      <t>Анастасия</t>
    </r>
  </si>
  <si>
    <t>003298</t>
  </si>
  <si>
    <t>018702</t>
  </si>
  <si>
    <r>
      <rPr>
        <b/>
        <sz val="10"/>
        <rFont val="Times New Roman"/>
        <family val="1"/>
      </rPr>
      <t>ХАРЛЕЙ-08</t>
    </r>
    <r>
      <rPr>
        <sz val="10"/>
        <rFont val="Times New Roman"/>
        <family val="1"/>
      </rPr>
      <t>, мер., т.гнед., ганн., Хохадель, Германия</t>
    </r>
  </si>
  <si>
    <t>010451</t>
  </si>
  <si>
    <t>Передерий В.</t>
  </si>
  <si>
    <t>2005</t>
  </si>
  <si>
    <t>искл.</t>
  </si>
  <si>
    <t>ТЕСТ ДЛЯ НАЧИНАЮЩИХ ВСАДНИКОВ</t>
  </si>
  <si>
    <r>
      <t>ЭЙХОРН</t>
    </r>
    <r>
      <rPr>
        <sz val="10"/>
        <rFont val="Times New Roman"/>
        <family val="1"/>
      </rPr>
      <t xml:space="preserve"> Евгения</t>
    </r>
  </si>
  <si>
    <r>
      <t>ЛУВР-03,</t>
    </r>
    <r>
      <rPr>
        <sz val="10"/>
        <rFont val="Times New Roman"/>
        <family val="1"/>
      </rPr>
      <t xml:space="preserve"> жер., гнед., ганн., Лабрадор, к/з "Георгенбург"</t>
    </r>
  </si>
  <si>
    <t>007710</t>
  </si>
  <si>
    <t>Бирюков С.</t>
  </si>
  <si>
    <t>КСК "Серебрянная подкова", г.Москва</t>
  </si>
  <si>
    <r>
      <t xml:space="preserve">ЧАШМАРНА-07, </t>
    </r>
    <r>
      <rPr>
        <sz val="10"/>
        <rFont val="Times New Roman"/>
        <family val="1"/>
      </rPr>
      <t>коб., гнед., ганн., Кэшман, Германия</t>
    </r>
  </si>
  <si>
    <t>009384</t>
  </si>
  <si>
    <t>Йар А.</t>
  </si>
  <si>
    <r>
      <t>ЛЮБИМОВА</t>
    </r>
    <r>
      <rPr>
        <sz val="10"/>
        <rFont val="Times New Roman"/>
        <family val="1"/>
      </rPr>
      <t xml:space="preserve"> Наталья, 2004</t>
    </r>
  </si>
  <si>
    <t>2004</t>
  </si>
  <si>
    <r>
      <t xml:space="preserve">ГОЛОВАЧ </t>
    </r>
    <r>
      <rPr>
        <sz val="10"/>
        <rFont val="Times New Roman"/>
        <family val="1"/>
      </rPr>
      <t>Софья</t>
    </r>
  </si>
  <si>
    <t>034099</t>
  </si>
  <si>
    <r>
      <t>ЮРКОВ</t>
    </r>
    <r>
      <rPr>
        <sz val="10"/>
        <rFont val="Times New Roman"/>
        <family val="1"/>
      </rPr>
      <t xml:space="preserve"> Даниил</t>
    </r>
  </si>
  <si>
    <r>
      <t xml:space="preserve">ЯЦЕНКО </t>
    </r>
    <r>
      <rPr>
        <sz val="10"/>
        <rFont val="Times New Roman"/>
        <family val="1"/>
      </rPr>
      <t>Илья, 2005</t>
    </r>
  </si>
  <si>
    <r>
      <t>ДОБРИ-06</t>
    </r>
    <r>
      <rPr>
        <sz val="10"/>
        <rFont val="Times New Roman"/>
        <family val="1"/>
      </rPr>
      <t>, коб., вор., полукр., Бриг, Прилепский к/з</t>
    </r>
  </si>
  <si>
    <t>013894</t>
  </si>
  <si>
    <t>Петрова А.</t>
  </si>
  <si>
    <r>
      <t>КОДИНЕЦ</t>
    </r>
    <r>
      <rPr>
        <sz val="10"/>
        <rFont val="Times New Roman"/>
        <family val="1"/>
      </rPr>
      <t xml:space="preserve"> Алина, 2003</t>
    </r>
  </si>
  <si>
    <t>015603</t>
  </si>
  <si>
    <r>
      <t>ДИРИНЬКО</t>
    </r>
    <r>
      <rPr>
        <sz val="10"/>
        <rFont val="Times New Roman"/>
        <family val="1"/>
      </rPr>
      <t xml:space="preserve"> Виктория, 2002</t>
    </r>
  </si>
  <si>
    <r>
      <t>ОПТИМУС ПРАЙМ-08</t>
    </r>
    <r>
      <rPr>
        <sz val="10"/>
        <rFont val="Times New Roman"/>
        <family val="1"/>
      </rPr>
      <t>, мер., вор., УВП, Острог, Россия</t>
    </r>
  </si>
  <si>
    <t>013040</t>
  </si>
  <si>
    <t>Мещерякова А.</t>
  </si>
  <si>
    <r>
      <t>КОПНИНА</t>
    </r>
    <r>
      <rPr>
        <sz val="10"/>
        <rFont val="Times New Roman"/>
        <family val="1"/>
      </rPr>
      <t xml:space="preserve"> Серафима, 2005</t>
    </r>
  </si>
  <si>
    <t>Никитина Е.</t>
  </si>
  <si>
    <t>КК "НиКа", г.Москва</t>
  </si>
  <si>
    <r>
      <rPr>
        <b/>
        <sz val="10"/>
        <rFont val="Times New Roman"/>
        <family val="1"/>
      </rPr>
      <t>БЕЛЕВИЧ</t>
    </r>
    <r>
      <rPr>
        <sz val="10"/>
        <rFont val="Times New Roman"/>
        <family val="1"/>
      </rPr>
      <t xml:space="preserve"> Екатерина</t>
    </r>
  </si>
  <si>
    <t>К/з "Вестфален-Свит", МО</t>
  </si>
  <si>
    <t>Федоровская М.</t>
  </si>
  <si>
    <r>
      <rPr>
        <b/>
        <sz val="10"/>
        <rFont val="Times New Roman"/>
        <family val="1"/>
      </rPr>
      <t>КЛЕЩУНОВА</t>
    </r>
    <r>
      <rPr>
        <sz val="10"/>
        <rFont val="Times New Roman"/>
        <family val="1"/>
      </rPr>
      <t xml:space="preserve"> Анна</t>
    </r>
  </si>
  <si>
    <r>
      <t>ФРАНС ДЕНС-14</t>
    </r>
    <r>
      <rPr>
        <sz val="10"/>
        <rFont val="Times New Roman"/>
        <family val="1"/>
      </rPr>
      <t>, жер., т.-гнед., ганн., Францискус, Германия</t>
    </r>
  </si>
  <si>
    <t>2007</t>
  </si>
  <si>
    <t>Зачёты: для детей, спортсменов-любителей.</t>
  </si>
  <si>
    <r>
      <t>МИНЬКОВСКАЯ</t>
    </r>
    <r>
      <rPr>
        <sz val="10"/>
        <rFont val="Times New Roman"/>
        <family val="1"/>
      </rPr>
      <t xml:space="preserve"> Варвара, 2007</t>
    </r>
  </si>
  <si>
    <t>II</t>
  </si>
  <si>
    <t>3 юн.</t>
  </si>
  <si>
    <t>2 юн.</t>
  </si>
  <si>
    <t>11 февраля 2018 г.</t>
  </si>
  <si>
    <t>ДЕНЬ СВЯТОГО ВАЛЕНТИНА В КСК "КОНКОРД"</t>
  </si>
  <si>
    <r>
      <t xml:space="preserve">ЗАЯРНАЯ </t>
    </r>
    <r>
      <rPr>
        <sz val="10"/>
        <rFont val="Times New Roman"/>
        <family val="1"/>
      </rPr>
      <t>Галина</t>
    </r>
  </si>
  <si>
    <t>1973</t>
  </si>
  <si>
    <t>004873</t>
  </si>
  <si>
    <t>ПАО "Акрон", МО</t>
  </si>
  <si>
    <r>
      <t>БОЛИВАР-07</t>
    </r>
    <r>
      <rPr>
        <sz val="10"/>
        <rFont val="Times New Roman"/>
        <family val="1"/>
      </rPr>
      <t>, мер., гнед., голш., Сандрео, Беларусь</t>
    </r>
  </si>
  <si>
    <t>009819</t>
  </si>
  <si>
    <t>Приданцев С.</t>
  </si>
  <si>
    <r>
      <t xml:space="preserve">ВАЛИТОВА </t>
    </r>
    <r>
      <rPr>
        <sz val="10"/>
        <rFont val="Times New Roman"/>
        <family val="1"/>
      </rPr>
      <t>Амина</t>
    </r>
  </si>
  <si>
    <t>2000</t>
  </si>
  <si>
    <r>
      <t>ЕГОРОВА</t>
    </r>
    <r>
      <rPr>
        <sz val="10"/>
        <rFont val="Times New Roman"/>
        <family val="1"/>
      </rPr>
      <t xml:space="preserve"> Елена</t>
    </r>
  </si>
  <si>
    <t>1981</t>
  </si>
  <si>
    <t>005481</t>
  </si>
  <si>
    <r>
      <t xml:space="preserve">ХЕЙРИВ-08, </t>
    </r>
    <r>
      <rPr>
        <sz val="10"/>
        <rFont val="Times New Roman"/>
        <family val="1"/>
      </rPr>
      <t>жер., гнед., полукр., Хлад, ОАО Акрон</t>
    </r>
  </si>
  <si>
    <t>012968</t>
  </si>
  <si>
    <t>ОАО Акрон</t>
  </si>
  <si>
    <t>046002</t>
  </si>
  <si>
    <r>
      <t>ЦЕГОНА-10</t>
    </r>
    <r>
      <rPr>
        <sz val="10"/>
        <color indexed="8"/>
        <rFont val="Times New Roman"/>
        <family val="1"/>
      </rPr>
      <t>, коб., вор., РВП, Гданьск, Смоленская обл.</t>
    </r>
  </si>
  <si>
    <r>
      <t>ЧУБУКЧИ</t>
    </r>
    <r>
      <rPr>
        <sz val="10"/>
        <rFont val="Times New Roman"/>
        <family val="1"/>
      </rPr>
      <t xml:space="preserve"> Юлия</t>
    </r>
  </si>
  <si>
    <r>
      <t>ГРИЛЬЯЖ-07</t>
    </r>
    <r>
      <rPr>
        <sz val="10"/>
        <rFont val="Times New Roman"/>
        <family val="1"/>
      </rPr>
      <t>, мер., гнед., полукр., График, Беларусь</t>
    </r>
  </si>
  <si>
    <t>017562</t>
  </si>
  <si>
    <t>Чубукчи Ю.</t>
  </si>
  <si>
    <t>КСК "Белая дача", МО</t>
  </si>
  <si>
    <r>
      <t xml:space="preserve">ГОРИНА </t>
    </r>
    <r>
      <rPr>
        <sz val="10"/>
        <rFont val="Times New Roman"/>
        <family val="1"/>
      </rPr>
      <t>Любовь</t>
    </r>
  </si>
  <si>
    <t>1978</t>
  </si>
  <si>
    <t>010978</t>
  </si>
  <si>
    <r>
      <t xml:space="preserve">САМБО-08, </t>
    </r>
    <r>
      <rPr>
        <sz val="10"/>
        <rFont val="Times New Roman"/>
        <family val="1"/>
      </rPr>
      <t>мер., вор., голш., Садко, ПКФ "Антарес"</t>
    </r>
  </si>
  <si>
    <t>012226</t>
  </si>
  <si>
    <t>Кацапова А.</t>
  </si>
  <si>
    <t>КСК "Макларен", Тульская обл.</t>
  </si>
  <si>
    <r>
      <t xml:space="preserve">КРЫЛОВА </t>
    </r>
    <r>
      <rPr>
        <sz val="10"/>
        <rFont val="Times New Roman"/>
        <family val="1"/>
      </rPr>
      <t>Алёна</t>
    </r>
  </si>
  <si>
    <t>024888</t>
  </si>
  <si>
    <r>
      <t>САН ДОМИНИК-07</t>
    </r>
    <r>
      <rPr>
        <sz val="10"/>
        <rFont val="Times New Roman"/>
        <family val="1"/>
      </rPr>
      <t>, жер., гнед.,  вестф., Сандро Хит, Германия</t>
    </r>
  </si>
  <si>
    <t>006748</t>
  </si>
  <si>
    <t>Кот  Е.</t>
  </si>
  <si>
    <r>
      <t xml:space="preserve">КОТ </t>
    </r>
    <r>
      <rPr>
        <sz val="10"/>
        <rFont val="Times New Roman"/>
        <family val="1"/>
      </rPr>
      <t>Полина. 2003</t>
    </r>
  </si>
  <si>
    <t>020403</t>
  </si>
  <si>
    <r>
      <t>ЗЕФИР-04</t>
    </r>
    <r>
      <rPr>
        <sz val="10"/>
        <rFont val="Times New Roman"/>
        <family val="1"/>
      </rPr>
      <t>, жер., гнед., голл.тепл., Сир Синклейр, Нидерланды</t>
    </r>
  </si>
  <si>
    <t>012555</t>
  </si>
  <si>
    <t>Карлова С.</t>
  </si>
  <si>
    <t>КСК "Отрада", МО</t>
  </si>
  <si>
    <t>029998</t>
  </si>
  <si>
    <r>
      <rPr>
        <b/>
        <sz val="10"/>
        <rFont val="Times New Roman"/>
        <family val="1"/>
      </rPr>
      <t>ВИДО</t>
    </r>
    <r>
      <rPr>
        <sz val="10"/>
        <rFont val="Times New Roman"/>
        <family val="1"/>
      </rPr>
      <t xml:space="preserve"> Варвара</t>
    </r>
  </si>
  <si>
    <t>013199</t>
  </si>
  <si>
    <r>
      <t xml:space="preserve">ГОРЕЦ-03, </t>
    </r>
    <r>
      <rPr>
        <sz val="10"/>
        <rFont val="Times New Roman"/>
        <family val="1"/>
      </rPr>
      <t>жер., рыж., буд., Гульден, к/з им. 1-ой Коннной Армии</t>
    </r>
  </si>
  <si>
    <t>000177</t>
  </si>
  <si>
    <t>Шляховенко С.</t>
  </si>
  <si>
    <r>
      <t>СМИРЁХИНА</t>
    </r>
    <r>
      <rPr>
        <sz val="10"/>
        <rFont val="Times New Roman"/>
        <family val="1"/>
      </rPr>
      <t xml:space="preserve"> Ева, 2004</t>
    </r>
  </si>
  <si>
    <r>
      <t>КАТАСОНОВА</t>
    </r>
    <r>
      <rPr>
        <sz val="10"/>
        <rFont val="Times New Roman"/>
        <family val="1"/>
      </rPr>
      <t xml:space="preserve"> Елизавета, 2004</t>
    </r>
  </si>
  <si>
    <r>
      <rPr>
        <b/>
        <sz val="10"/>
        <rFont val="Times New Roman"/>
        <family val="1"/>
      </rPr>
      <t xml:space="preserve">РОГОВА </t>
    </r>
    <r>
      <rPr>
        <sz val="10"/>
        <rFont val="Times New Roman"/>
        <family val="1"/>
      </rPr>
      <t>Мария</t>
    </r>
  </si>
  <si>
    <t>1996</t>
  </si>
  <si>
    <r>
      <t xml:space="preserve">МИФ-00, </t>
    </r>
    <r>
      <rPr>
        <sz val="10"/>
        <rFont val="Times New Roman"/>
        <family val="1"/>
      </rPr>
      <t>жер., сер., пом., Ферзь, Прилепский к/з</t>
    </r>
  </si>
  <si>
    <t>002117</t>
  </si>
  <si>
    <r>
      <t>СИМОНОВА</t>
    </r>
    <r>
      <rPr>
        <sz val="10"/>
        <color indexed="8"/>
        <rFont val="Times New Roman"/>
        <family val="1"/>
      </rPr>
      <t xml:space="preserve"> Ксения</t>
    </r>
  </si>
  <si>
    <t>1987</t>
  </si>
  <si>
    <r>
      <t xml:space="preserve">ВИП-00, </t>
    </r>
    <r>
      <rPr>
        <sz val="10"/>
        <rFont val="Times New Roman"/>
        <family val="1"/>
      </rPr>
      <t>мер., гнед., ганн., Версаль, Россия</t>
    </r>
  </si>
  <si>
    <t>001995</t>
  </si>
  <si>
    <t>Вильде К.</t>
  </si>
  <si>
    <r>
      <t xml:space="preserve">ВАЛДАЙ-03, </t>
    </r>
    <r>
      <rPr>
        <sz val="10"/>
        <rFont val="Times New Roman"/>
        <family val="1"/>
      </rPr>
      <t>мер.,гнед., англо-араб.,
Временный, КСК "Риат"</t>
    </r>
  </si>
  <si>
    <t>003523</t>
  </si>
  <si>
    <t>Первовская О.</t>
  </si>
  <si>
    <r>
      <t>БАБУШКИНА</t>
    </r>
    <r>
      <rPr>
        <sz val="10"/>
        <rFont val="Times New Roman"/>
        <family val="1"/>
      </rPr>
      <t xml:space="preserve"> Елена</t>
    </r>
  </si>
  <si>
    <r>
      <t xml:space="preserve">МУРАВЬЁВА </t>
    </r>
    <r>
      <rPr>
        <sz val="10"/>
        <rFont val="Times New Roman"/>
        <family val="1"/>
      </rPr>
      <t>Елена, 2005</t>
    </r>
  </si>
  <si>
    <t>СДЮШОР г. Калуга, Калужская обл.</t>
  </si>
  <si>
    <r>
      <rPr>
        <b/>
        <sz val="10"/>
        <rFont val="Times New Roman"/>
        <family val="1"/>
      </rPr>
      <t>ВАРЧЕНЯ</t>
    </r>
    <r>
      <rPr>
        <sz val="10"/>
        <rFont val="Times New Roman"/>
        <family val="1"/>
      </rPr>
      <t xml:space="preserve"> Екатерина</t>
    </r>
  </si>
  <si>
    <r>
      <t xml:space="preserve">НИКОЛАЕВ </t>
    </r>
    <r>
      <rPr>
        <sz val="10"/>
        <rFont val="Times New Roman"/>
        <family val="1"/>
      </rPr>
      <t>Николай</t>
    </r>
  </si>
  <si>
    <t>1984</t>
  </si>
  <si>
    <t>000384</t>
  </si>
  <si>
    <r>
      <t xml:space="preserve">БЕТАНИЯ-06, </t>
    </r>
    <r>
      <rPr>
        <sz val="10"/>
        <rFont val="Times New Roman"/>
        <family val="1"/>
      </rPr>
      <t>коб., т-рыж., голл.тепл., Флоренцио, Нидерланды</t>
    </r>
  </si>
  <si>
    <t>009065</t>
  </si>
  <si>
    <t>Рахно Ю.</t>
  </si>
  <si>
    <r>
      <t xml:space="preserve">СЕСИЛЛА-07, </t>
    </r>
    <r>
      <rPr>
        <sz val="10"/>
        <rFont val="Times New Roman"/>
        <family val="1"/>
      </rPr>
      <t>коб., вор., голл.тепл., Джаз, Нидерланды</t>
    </r>
  </si>
  <si>
    <t>009066</t>
  </si>
  <si>
    <r>
      <t xml:space="preserve">КОРНИЛОВА </t>
    </r>
    <r>
      <rPr>
        <sz val="10"/>
        <rFont val="Times New Roman"/>
        <family val="1"/>
      </rPr>
      <t>Янина</t>
    </r>
  </si>
  <si>
    <t>1974</t>
  </si>
  <si>
    <t>017774</t>
  </si>
  <si>
    <r>
      <t>ГОЙЯ ДЕ ЛА КАСТРО-07</t>
    </r>
    <r>
      <rPr>
        <sz val="10"/>
        <rFont val="Times New Roman"/>
        <family val="1"/>
      </rPr>
      <t>, мер., сер., латв., Коралл, Латвия</t>
    </r>
  </si>
  <si>
    <t>017692</t>
  </si>
  <si>
    <t>Корнилова Я.</t>
  </si>
  <si>
    <r>
      <t>КРУСАДОР-10</t>
    </r>
    <r>
      <rPr>
        <sz val="10"/>
        <rFont val="Times New Roman"/>
        <family val="1"/>
      </rPr>
      <t>, жер., гнед., ганн., Лауриес Крусадор, Германия</t>
    </r>
  </si>
  <si>
    <t>016818</t>
  </si>
  <si>
    <t>Алихужаев А.</t>
  </si>
  <si>
    <r>
      <t xml:space="preserve">КАРПУШОВА (РАХНО) </t>
    </r>
    <r>
      <rPr>
        <sz val="10"/>
        <rFont val="Times New Roman"/>
        <family val="1"/>
      </rPr>
      <t>Алиса</t>
    </r>
  </si>
  <si>
    <t>1995</t>
  </si>
  <si>
    <t>030395</t>
  </si>
  <si>
    <r>
      <t xml:space="preserve">ПОНОМАРЕНКО </t>
    </r>
    <r>
      <rPr>
        <sz val="10"/>
        <rFont val="Times New Roman"/>
        <family val="1"/>
      </rPr>
      <t>Александра, 2000</t>
    </r>
  </si>
  <si>
    <r>
      <t xml:space="preserve">ЗАЧЁТ-09, </t>
    </r>
    <r>
      <rPr>
        <sz val="10"/>
        <rFont val="Times New Roman"/>
        <family val="1"/>
      </rPr>
      <t>мер., гнед., РВП, Зимогор, Старожиловский к/з</t>
    </r>
  </si>
  <si>
    <t>013646</t>
  </si>
  <si>
    <t>Соколова В.</t>
  </si>
  <si>
    <r>
      <t xml:space="preserve">ГОЛУБКОВ </t>
    </r>
    <r>
      <rPr>
        <sz val="10"/>
        <color indexed="8"/>
        <rFont val="Times New Roman"/>
        <family val="1"/>
      </rPr>
      <t>Никита</t>
    </r>
  </si>
  <si>
    <r>
      <t xml:space="preserve">БИНДОРАДО 5-06, </t>
    </r>
    <r>
      <rPr>
        <sz val="10"/>
        <rFont val="Times New Roman"/>
        <family val="1"/>
      </rPr>
      <t>мер., гнед., голл.тепл., Индорадо, Нидерланды</t>
    </r>
  </si>
  <si>
    <t>009983</t>
  </si>
  <si>
    <t>Салахетдинов Д.</t>
  </si>
  <si>
    <r>
      <t>ХЭППИ ДРИМ-01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Times New Roman"/>
        <family val="1"/>
      </rPr>
      <t xml:space="preserve"> мер., гнед., ольд., Льюис Хеслегард, Словакия</t>
    </r>
  </si>
  <si>
    <t>015489</t>
  </si>
  <si>
    <t>Смирнова А.</t>
  </si>
  <si>
    <r>
      <t xml:space="preserve">ШЛЯХОВЕНКО 
</t>
    </r>
    <r>
      <rPr>
        <sz val="10"/>
        <rFont val="Times New Roman"/>
        <family val="1"/>
      </rPr>
      <t>Ангелина</t>
    </r>
  </si>
  <si>
    <r>
      <t>ФАКТОТУМ-11</t>
    </r>
    <r>
      <rPr>
        <sz val="10"/>
        <rFont val="Times New Roman"/>
        <family val="1"/>
      </rPr>
      <t>, мер., гнед., ганн., Фюрст Нимфенбург, Германия</t>
    </r>
  </si>
  <si>
    <t>015096</t>
  </si>
  <si>
    <t>Шиловская Н.</t>
  </si>
  <si>
    <r>
      <t>ЗАКАРЬЯНОВА</t>
    </r>
    <r>
      <rPr>
        <sz val="10"/>
        <rFont val="Times New Roman"/>
        <family val="1"/>
      </rPr>
      <t xml:space="preserve"> Полина, 2005</t>
    </r>
  </si>
  <si>
    <r>
      <t xml:space="preserve">АЗАРОВА </t>
    </r>
    <r>
      <rPr>
        <sz val="10"/>
        <rFont val="Times New Roman"/>
        <family val="1"/>
      </rPr>
      <t>Екатерина</t>
    </r>
  </si>
  <si>
    <t>018330</t>
  </si>
  <si>
    <t>Сулима А.</t>
  </si>
  <si>
    <r>
      <rPr>
        <b/>
        <sz val="10"/>
        <rFont val="Times New Roman"/>
        <family val="1"/>
      </rPr>
      <t>ДАНТЕ-05</t>
    </r>
    <r>
      <rPr>
        <sz val="10"/>
        <rFont val="Times New Roman"/>
        <family val="1"/>
      </rPr>
      <t>, мер., изабел., лузит., Ауресио, Испания</t>
    </r>
  </si>
  <si>
    <t>043003</t>
  </si>
  <si>
    <r>
      <rPr>
        <b/>
        <sz val="10"/>
        <rFont val="Times New Roman"/>
        <family val="1"/>
      </rPr>
      <t>ЛИСЕЕВА</t>
    </r>
    <r>
      <rPr>
        <sz val="10"/>
        <rFont val="Times New Roman"/>
        <family val="1"/>
      </rPr>
      <t xml:space="preserve"> Александра, 2003</t>
    </r>
  </si>
  <si>
    <t>031988</t>
  </si>
  <si>
    <t>018675</t>
  </si>
  <si>
    <r>
      <t>МИСТЕР НАЙС-06</t>
    </r>
    <r>
      <rPr>
        <sz val="10"/>
        <rFont val="Times New Roman"/>
        <family val="1"/>
      </rPr>
      <t>, мер., гнед., ольд., Капито Кинг, Беларусь</t>
    </r>
  </si>
  <si>
    <t>Волкова Э.</t>
  </si>
  <si>
    <r>
      <rPr>
        <b/>
        <sz val="10"/>
        <rFont val="Times New Roman"/>
        <family val="1"/>
      </rPr>
      <t>ГИЛЕВА</t>
    </r>
    <r>
      <rPr>
        <sz val="10"/>
        <rFont val="Times New Roman"/>
        <family val="1"/>
      </rPr>
      <t xml:space="preserve"> Дарья, 2001</t>
    </r>
  </si>
  <si>
    <r>
      <t xml:space="preserve"> Судьи: Н - Гурьянова Г.В. </t>
    </r>
    <r>
      <rPr>
        <sz val="11"/>
        <rFont val="Times New Roman"/>
        <family val="1"/>
      </rPr>
      <t xml:space="preserve">(ВК, Московская обл.), </t>
    </r>
    <r>
      <rPr>
        <b/>
        <sz val="11"/>
        <rFont val="Times New Roman"/>
        <family val="1"/>
      </rPr>
      <t xml:space="preserve">С - Елисеева А.А. </t>
    </r>
    <r>
      <rPr>
        <sz val="11"/>
        <rFont val="Times New Roman"/>
        <family val="1"/>
      </rPr>
      <t xml:space="preserve">(1К, г.Москва), </t>
    </r>
    <r>
      <rPr>
        <b/>
        <sz val="11"/>
        <rFont val="Times New Roman"/>
        <family val="1"/>
      </rPr>
      <t xml:space="preserve">В - Семёнова Ю.С. </t>
    </r>
    <r>
      <rPr>
        <sz val="11"/>
        <rFont val="Times New Roman"/>
        <family val="1"/>
      </rPr>
      <t>(ВК, г.Москва).</t>
    </r>
  </si>
  <si>
    <r>
      <t xml:space="preserve">Гурьянова Г.В. </t>
    </r>
    <r>
      <rPr>
        <sz val="11"/>
        <rFont val="Times New Roman"/>
        <family val="1"/>
      </rPr>
      <t>(ВК, Московская обл.)</t>
    </r>
  </si>
  <si>
    <r>
      <rPr>
        <b/>
        <sz val="10"/>
        <rFont val="Times New Roman"/>
        <family val="1"/>
      </rPr>
      <t>КУЗИНА</t>
    </r>
    <r>
      <rPr>
        <sz val="10"/>
        <rFont val="Times New Roman"/>
        <family val="1"/>
      </rPr>
      <t xml:space="preserve"> Ксения</t>
    </r>
  </si>
  <si>
    <t>024594</t>
  </si>
  <si>
    <t>КСК "Престиж", МО</t>
  </si>
  <si>
    <r>
      <t>Гурьянова Г.В.</t>
    </r>
    <r>
      <rPr>
        <sz val="11"/>
        <rFont val="Times New Roman"/>
        <family val="1"/>
      </rPr>
      <t xml:space="preserve"> (ВК, Московская обл.)</t>
    </r>
  </si>
  <si>
    <t>РГАУ-МСХА, г.Москва</t>
  </si>
  <si>
    <r>
      <t>НОУ ЛИМИТ ВАН ОРШОВ-13</t>
    </r>
    <r>
      <rPr>
        <sz val="10"/>
        <rFont val="Times New Roman"/>
        <family val="1"/>
      </rPr>
      <t>, жер., гнед., ганн., Каннан, Германия</t>
    </r>
  </si>
  <si>
    <r>
      <t>ЛЮНЕБУРГ ЗЕТ ЭЙЧ-12</t>
    </r>
    <r>
      <rPr>
        <sz val="10"/>
        <rFont val="Times New Roman"/>
        <family val="1"/>
      </rPr>
      <t>, жер., рыж., ганн., Лорданос, Германия</t>
    </r>
  </si>
  <si>
    <r>
      <rPr>
        <b/>
        <sz val="10"/>
        <rFont val="Times New Roman"/>
        <family val="1"/>
      </rPr>
      <t>КЬЮ ЭM-13</t>
    </r>
    <r>
      <rPr>
        <sz val="10"/>
        <rFont val="Times New Roman"/>
        <family val="1"/>
      </rPr>
      <t>, жер., сер., вестф., Квайт Калидо, Россия</t>
    </r>
  </si>
  <si>
    <t>Зачёт для юношей.</t>
  </si>
  <si>
    <r>
      <rPr>
        <b/>
        <sz val="10"/>
        <rFont val="Times New Roman"/>
        <family val="1"/>
      </rPr>
      <t>ЩУР</t>
    </r>
    <r>
      <rPr>
        <sz val="10"/>
        <rFont val="Times New Roman"/>
        <family val="1"/>
      </rPr>
      <t xml:space="preserve"> Анастасия, 2007</t>
    </r>
  </si>
  <si>
    <r>
      <t xml:space="preserve"> Судьи: Н - Елисеева А.А. </t>
    </r>
    <r>
      <rPr>
        <sz val="11"/>
        <rFont val="Times New Roman"/>
        <family val="1"/>
      </rPr>
      <t xml:space="preserve">(1К, г.Москва), </t>
    </r>
    <r>
      <rPr>
        <b/>
        <sz val="11"/>
        <rFont val="Times New Roman"/>
        <family val="1"/>
      </rPr>
      <t xml:space="preserve">С - Семёнова Ю.С. </t>
    </r>
    <r>
      <rPr>
        <sz val="11"/>
        <rFont val="Times New Roman"/>
        <family val="1"/>
      </rPr>
      <t>(ВК, г.Москва)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 - Гурьянова Г.В.</t>
    </r>
    <r>
      <rPr>
        <sz val="11"/>
        <rFont val="Times New Roman"/>
        <family val="1"/>
      </rPr>
      <t xml:space="preserve"> (ВК, Московская обл.).</t>
    </r>
  </si>
  <si>
    <t>029005</t>
  </si>
  <si>
    <t>КОМАНДНЫЙ ПРИЗ. ДЕТИ</t>
  </si>
  <si>
    <r>
      <t>ЕЖОВА</t>
    </r>
    <r>
      <rPr>
        <sz val="10"/>
        <rFont val="Times New Roman"/>
        <family val="1"/>
      </rPr>
      <t xml:space="preserve"> Карина, 2002</t>
    </r>
  </si>
  <si>
    <r>
      <t xml:space="preserve">ФИЛИМОНОВА </t>
    </r>
    <r>
      <rPr>
        <sz val="10"/>
        <rFont val="Times New Roman"/>
        <family val="1"/>
      </rPr>
      <t>Татьяна, 2001</t>
    </r>
  </si>
  <si>
    <t>Зачёт для всадников на лошадях 4-6 лет.</t>
  </si>
  <si>
    <t>Коско Н.</t>
  </si>
  <si>
    <r>
      <t>ФАЙР ПЛЭЙ-12</t>
    </r>
    <r>
      <rPr>
        <sz val="10"/>
        <rFont val="Times New Roman"/>
        <family val="1"/>
      </rPr>
      <t>, коб., гнед., вестф., Фюрс Вильгельм, Германия</t>
    </r>
  </si>
  <si>
    <t>017127</t>
  </si>
  <si>
    <t>Вылиток Е.</t>
  </si>
  <si>
    <t>г.Москва, д.Колотилово, КСК "Пегас"</t>
  </si>
  <si>
    <t>Рысь</t>
  </si>
  <si>
    <t>Шаг</t>
  </si>
  <si>
    <t>Галоп</t>
  </si>
  <si>
    <t>Подчинение</t>
  </si>
  <si>
    <t>Общее впечатление</t>
  </si>
  <si>
    <t>Кол.ош.</t>
  </si>
  <si>
    <t>ЕЗДА ДЛЯ 6-ЛЕТНИХ ЛОШАДЕЙ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</si>
</sst>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#,##0\ &quot;SFr.&quot;;\-#,##0\ &quot;SFr.&quot;"/>
    <numFmt numFmtId="189" formatCode="#,##0\ &quot;SFr.&quot;;[Red]\-#,##0\ &quot;SFr.&quot;"/>
    <numFmt numFmtId="190" formatCode="#,##0.00\ &quot;SFr.&quot;;\-#,##0.00\ &quot;SFr.&quot;"/>
    <numFmt numFmtId="191" formatCode="#,##0.00\ &quot;SFr.&quot;;[Red]\-#,##0.00\ &quot;SFr.&quot;"/>
    <numFmt numFmtId="192" formatCode="_-* #,##0\ &quot;SFr.&quot;_-;\-* #,##0\ &quot;SFr.&quot;_-;_-* &quot;-&quot;\ &quot;SFr.&quot;_-;_-@_-"/>
    <numFmt numFmtId="193" formatCode="_-* #,##0\ _S_F_r_._-;\-* #,##0\ _S_F_r_._-;_-* &quot;-&quot;\ _S_F_r_._-;_-@_-"/>
    <numFmt numFmtId="194" formatCode="_-* #,##0.00\ &quot;SFr.&quot;_-;\-* #,##0.00\ &quot;SFr.&quot;_-;_-* &quot;-&quot;??\ &quot;SFr.&quot;_-;_-@_-"/>
    <numFmt numFmtId="195" formatCode="_-* #,##0.00\ _S_F_r_._-;\-* #,##0.00\ _S_F_r_._-;_-* &quot;-&quot;??\ _S_F_r_._-;_-@_-"/>
    <numFmt numFmtId="196" formatCode="0.0%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%"/>
    <numFmt numFmtId="203" formatCode="0.000"/>
    <numFmt numFmtId="204" formatCode="[$-F400]h:mm:ss\ AM/PM"/>
    <numFmt numFmtId="205" formatCode="h:mm;@"/>
    <numFmt numFmtId="206" formatCode="#,##0_ ;[Red]\-#,##0\ "/>
    <numFmt numFmtId="207" formatCode="000000"/>
  </numFmts>
  <fonts count="58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0"/>
      <name val="Arial Cyr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60">
      <alignment/>
      <protection/>
    </xf>
    <xf numFmtId="0" fontId="0" fillId="0" borderId="0" xfId="60" applyAlignment="1">
      <alignment wrapText="1"/>
      <protection/>
    </xf>
    <xf numFmtId="0" fontId="3" fillId="0" borderId="0" xfId="60" applyFont="1" applyBorder="1" applyAlignment="1">
      <alignment horizontal="left"/>
      <protection/>
    </xf>
    <xf numFmtId="0" fontId="0" fillId="0" borderId="0" xfId="0" applyFont="1" applyAlignment="1">
      <alignment/>
    </xf>
    <xf numFmtId="0" fontId="4" fillId="0" borderId="10" xfId="60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11" xfId="60" applyFont="1" applyBorder="1" applyAlignment="1">
      <alignment horizontal="center" vertical="center"/>
      <protection/>
    </xf>
    <xf numFmtId="0" fontId="10" fillId="0" borderId="11" xfId="0" applyFont="1" applyFill="1" applyBorder="1" applyAlignment="1">
      <alignment horizontal="center" vertical="center"/>
    </xf>
    <xf numFmtId="0" fontId="0" fillId="0" borderId="0" xfId="54">
      <alignment/>
      <protection/>
    </xf>
    <xf numFmtId="0" fontId="4" fillId="0" borderId="11" xfId="54" applyFont="1" applyBorder="1" applyAlignment="1">
      <alignment horizontal="center" vertical="center"/>
      <protection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0" xfId="54" applyFont="1" applyAlignment="1">
      <alignment vertical="top"/>
      <protection/>
    </xf>
    <xf numFmtId="0" fontId="9" fillId="0" borderId="0" xfId="54" applyFont="1" applyFill="1" applyBorder="1" applyAlignment="1">
      <alignment horizontal="left" vertical="top"/>
      <protection/>
    </xf>
    <xf numFmtId="0" fontId="9" fillId="0" borderId="0" xfId="54" applyFont="1" applyAlignment="1">
      <alignment vertical="top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4" fillId="0" borderId="0" xfId="60" applyFont="1" applyAlignment="1">
      <alignment vertical="top"/>
      <protection/>
    </xf>
    <xf numFmtId="0" fontId="8" fillId="0" borderId="0" xfId="54" applyFont="1" applyAlignment="1">
      <alignment/>
      <protection/>
    </xf>
    <xf numFmtId="0" fontId="9" fillId="0" borderId="0" xfId="54" applyFont="1" applyFill="1" applyBorder="1" applyAlignment="1">
      <alignment horizontal="left"/>
      <protection/>
    </xf>
    <xf numFmtId="0" fontId="9" fillId="0" borderId="0" xfId="54" applyFont="1" applyAlignment="1">
      <alignment/>
      <protection/>
    </xf>
    <xf numFmtId="0" fontId="9" fillId="0" borderId="0" xfId="0" applyFont="1" applyAlignment="1">
      <alignment/>
    </xf>
    <xf numFmtId="0" fontId="3" fillId="0" borderId="0" xfId="54" applyFont="1" applyAlignment="1">
      <alignment/>
      <protection/>
    </xf>
    <xf numFmtId="0" fontId="9" fillId="0" borderId="0" xfId="60" applyFont="1" applyAlignment="1">
      <alignment/>
      <protection/>
    </xf>
    <xf numFmtId="0" fontId="9" fillId="0" borderId="0" xfId="60" applyFont="1" applyAlignment="1">
      <alignment wrapText="1"/>
      <protection/>
    </xf>
    <xf numFmtId="0" fontId="9" fillId="0" borderId="0" xfId="60" applyFont="1" applyBorder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8" fillId="0" borderId="0" xfId="60" applyFont="1" applyAlignment="1">
      <alignment/>
      <protection/>
    </xf>
    <xf numFmtId="0" fontId="3" fillId="0" borderId="0" xfId="60" applyFont="1" applyAlignment="1">
      <alignment/>
      <protection/>
    </xf>
    <xf numFmtId="0" fontId="8" fillId="0" borderId="11" xfId="60" applyFont="1" applyBorder="1" applyAlignment="1">
      <alignment horizontal="center" vertical="center" textRotation="90"/>
      <protection/>
    </xf>
    <xf numFmtId="0" fontId="8" fillId="0" borderId="11" xfId="60" applyFont="1" applyBorder="1" applyAlignment="1">
      <alignment horizontal="center" vertical="center"/>
      <protection/>
    </xf>
    <xf numFmtId="0" fontId="4" fillId="0" borderId="11" xfId="60" applyNumberFormat="1" applyFont="1" applyBorder="1" applyAlignment="1">
      <alignment horizontal="center" vertical="center"/>
      <protection/>
    </xf>
    <xf numFmtId="203" fontId="4" fillId="0" borderId="11" xfId="60" applyNumberFormat="1" applyFont="1" applyBorder="1" applyAlignment="1">
      <alignment horizontal="center" vertical="center"/>
      <protection/>
    </xf>
    <xf numFmtId="203" fontId="5" fillId="0" borderId="11" xfId="60" applyNumberFormat="1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NumberFormat="1" applyFont="1" applyBorder="1" applyAlignment="1">
      <alignment horizontal="center" vertical="center"/>
      <protection/>
    </xf>
    <xf numFmtId="203" fontId="4" fillId="0" borderId="0" xfId="60" applyNumberFormat="1" applyFont="1" applyBorder="1" applyAlignment="1">
      <alignment horizontal="center" vertical="center"/>
      <protection/>
    </xf>
    <xf numFmtId="203" fontId="5" fillId="0" borderId="0" xfId="60" applyNumberFormat="1" applyFont="1" applyBorder="1" applyAlignment="1">
      <alignment horizontal="center" vertical="center"/>
      <protection/>
    </xf>
    <xf numFmtId="0" fontId="1" fillId="0" borderId="0" xfId="60" applyFont="1">
      <alignment/>
      <protection/>
    </xf>
    <xf numFmtId="0" fontId="8" fillId="0" borderId="0" xfId="54" applyFont="1" applyAlignment="1">
      <alignment horizontal="center"/>
      <protection/>
    </xf>
    <xf numFmtId="0" fontId="4" fillId="0" borderId="0" xfId="54" applyFont="1" applyBorder="1" applyAlignment="1">
      <alignment horizontal="center" wrapText="1"/>
      <protection/>
    </xf>
    <xf numFmtId="203" fontId="4" fillId="0" borderId="11" xfId="60" applyNumberFormat="1" applyFont="1" applyBorder="1" applyAlignment="1">
      <alignment horizontal="center" vertical="center" wrapText="1"/>
      <protection/>
    </xf>
    <xf numFmtId="0" fontId="8" fillId="0" borderId="11" xfId="54" applyFont="1" applyBorder="1" applyAlignment="1">
      <alignment horizontal="center" vertical="center"/>
      <protection/>
    </xf>
    <xf numFmtId="0" fontId="5" fillId="0" borderId="0" xfId="8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0" xfId="80" applyFont="1" applyFill="1" applyBorder="1" applyAlignment="1" applyProtection="1">
      <alignment horizontal="center" vertical="center" wrapText="1"/>
      <protection locked="0"/>
    </xf>
    <xf numFmtId="0" fontId="0" fillId="0" borderId="0" xfId="60" applyBorder="1" applyAlignment="1">
      <alignment vertical="center"/>
      <protection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84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49" fontId="10" fillId="0" borderId="11" xfId="79" applyNumberFormat="1" applyFont="1" applyFill="1" applyBorder="1" applyAlignment="1">
      <alignment horizontal="center" vertical="center" wrapText="1"/>
      <protection/>
    </xf>
    <xf numFmtId="0" fontId="5" fillId="0" borderId="11" xfId="76" applyFont="1" applyFill="1" applyBorder="1" applyAlignment="1">
      <alignment horizontal="left" vertical="center" wrapText="1"/>
      <protection/>
    </xf>
    <xf numFmtId="0" fontId="4" fillId="0" borderId="11" xfId="79" applyFont="1" applyFill="1" applyBorder="1" applyAlignment="1">
      <alignment horizontal="center" vertical="center" wrapText="1"/>
      <protection/>
    </xf>
    <xf numFmtId="49" fontId="10" fillId="0" borderId="11" xfId="88" applyNumberFormat="1" applyFont="1" applyFill="1" applyBorder="1" applyAlignment="1">
      <alignment horizontal="center" vertical="center" wrapText="1"/>
      <protection/>
    </xf>
    <xf numFmtId="0" fontId="5" fillId="0" borderId="11" xfId="75" applyFont="1" applyFill="1" applyBorder="1" applyAlignment="1">
      <alignment horizontal="left" vertical="center" wrapText="1"/>
      <protection/>
    </xf>
    <xf numFmtId="0" fontId="5" fillId="0" borderId="11" xfId="92" applyFont="1" applyFill="1" applyBorder="1" applyAlignment="1">
      <alignment horizontal="left" vertical="center" wrapText="1"/>
      <protection/>
    </xf>
    <xf numFmtId="49" fontId="10" fillId="0" borderId="11" xfId="59" applyNumberFormat="1" applyFont="1" applyFill="1" applyBorder="1" applyAlignment="1">
      <alignment horizontal="center" vertical="center" wrapText="1"/>
      <protection/>
    </xf>
    <xf numFmtId="0" fontId="10" fillId="0" borderId="11" xfId="88" applyFont="1" applyFill="1" applyBorder="1" applyAlignment="1">
      <alignment horizontal="center" vertical="center" wrapText="1"/>
      <protection/>
    </xf>
    <xf numFmtId="0" fontId="5" fillId="0" borderId="11" xfId="58" applyFont="1" applyFill="1" applyBorder="1" applyAlignment="1" applyProtection="1">
      <alignment horizontal="left" vertical="center" wrapText="1"/>
      <protection locked="0"/>
    </xf>
    <xf numFmtId="0" fontId="4" fillId="0" borderId="11" xfId="58" applyFont="1" applyFill="1" applyBorder="1" applyAlignment="1" applyProtection="1">
      <alignment horizontal="center" vertical="center" wrapText="1"/>
      <protection locked="0"/>
    </xf>
    <xf numFmtId="0" fontId="5" fillId="0" borderId="11" xfId="58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0" fillId="0" borderId="10" xfId="88" applyNumberFormat="1" applyFont="1" applyFill="1" applyBorder="1" applyAlignment="1">
      <alignment horizontal="center" vertical="center" wrapText="1"/>
      <protection/>
    </xf>
    <xf numFmtId="0" fontId="10" fillId="0" borderId="10" xfId="88" applyFont="1" applyFill="1" applyBorder="1" applyAlignment="1">
      <alignment horizontal="center" vertical="center" wrapText="1"/>
      <protection/>
    </xf>
    <xf numFmtId="49" fontId="10" fillId="0" borderId="10" xfId="59" applyNumberFormat="1" applyFont="1" applyFill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NumberFormat="1" applyFont="1" applyBorder="1" applyAlignment="1">
      <alignment horizontal="center" vertical="center"/>
      <protection/>
    </xf>
    <xf numFmtId="203" fontId="4" fillId="0" borderId="13" xfId="60" applyNumberFormat="1" applyFont="1" applyBorder="1" applyAlignment="1">
      <alignment horizontal="center" vertical="center"/>
      <protection/>
    </xf>
    <xf numFmtId="203" fontId="5" fillId="0" borderId="13" xfId="60" applyNumberFormat="1" applyFont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0" fontId="4" fillId="0" borderId="11" xfId="7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49" fontId="10" fillId="0" borderId="10" xfId="55" applyNumberFormat="1" applyFont="1" applyFill="1" applyBorder="1" applyAlignment="1">
      <alignment horizontal="center" vertical="center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55" applyNumberFormat="1" applyFont="1" applyFill="1" applyBorder="1" applyAlignment="1">
      <alignment horizontal="center" vertical="center"/>
      <protection/>
    </xf>
    <xf numFmtId="49" fontId="10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55" applyFont="1" applyFill="1" applyBorder="1" applyAlignment="1" applyProtection="1">
      <alignment horizontal="left" vertical="center" wrapText="1"/>
      <protection locked="0"/>
    </xf>
    <xf numFmtId="0" fontId="4" fillId="0" borderId="11" xfId="55" applyFont="1" applyFill="1" applyBorder="1" applyAlignment="1" applyProtection="1">
      <alignment horizontal="center" vertical="center" wrapText="1"/>
      <protection locked="0"/>
    </xf>
    <xf numFmtId="49" fontId="10" fillId="0" borderId="11" xfId="55" applyNumberFormat="1" applyFont="1" applyFill="1" applyBorder="1" applyAlignment="1" applyProtection="1">
      <alignment horizontal="center" vertical="center" wrapText="1"/>
      <protection locked="0"/>
    </xf>
    <xf numFmtId="197" fontId="4" fillId="0" borderId="11" xfId="60" applyNumberFormat="1" applyFont="1" applyBorder="1" applyAlignment="1">
      <alignment horizontal="center" vertical="center"/>
      <protection/>
    </xf>
    <xf numFmtId="197" fontId="4" fillId="0" borderId="13" xfId="60" applyNumberFormat="1" applyFont="1" applyBorder="1" applyAlignment="1">
      <alignment horizontal="center" vertical="center"/>
      <protection/>
    </xf>
    <xf numFmtId="197" fontId="4" fillId="0" borderId="11" xfId="0" applyNumberFormat="1" applyFont="1" applyBorder="1" applyAlignment="1">
      <alignment horizontal="center" vertical="center"/>
    </xf>
    <xf numFmtId="197" fontId="4" fillId="0" borderId="11" xfId="0" applyNumberFormat="1" applyFont="1" applyFill="1" applyBorder="1" applyAlignment="1">
      <alignment horizontal="center" vertical="center"/>
    </xf>
    <xf numFmtId="0" fontId="4" fillId="0" borderId="0" xfId="79" applyFont="1" applyFill="1" applyBorder="1" applyAlignment="1">
      <alignment horizontal="center" vertical="center" wrapText="1"/>
      <protection/>
    </xf>
    <xf numFmtId="49" fontId="10" fillId="0" borderId="0" xfId="79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49" fontId="4" fillId="0" borderId="0" xfId="75" applyNumberFormat="1" applyFont="1" applyFill="1" applyBorder="1" applyAlignment="1">
      <alignment horizontal="center" vertical="center" wrapText="1"/>
      <protection/>
    </xf>
    <xf numFmtId="0" fontId="5" fillId="0" borderId="0" xfId="89" applyFont="1" applyFill="1" applyBorder="1" applyAlignment="1">
      <alignment vertical="center" wrapText="1"/>
      <protection/>
    </xf>
    <xf numFmtId="49" fontId="10" fillId="0" borderId="0" xfId="89" applyNumberFormat="1" applyFont="1" applyFill="1" applyBorder="1" applyAlignment="1">
      <alignment horizontal="center" vertical="center" wrapText="1"/>
      <protection/>
    </xf>
    <xf numFmtId="0" fontId="10" fillId="0" borderId="0" xfId="89" applyFont="1" applyFill="1" applyBorder="1" applyAlignment="1">
      <alignment horizontal="center" vertical="center"/>
      <protection/>
    </xf>
    <xf numFmtId="0" fontId="11" fillId="0" borderId="0" xfId="76" applyFont="1" applyFill="1" applyBorder="1" applyAlignment="1">
      <alignment horizontal="center" vertical="center" wrapText="1"/>
      <protection/>
    </xf>
    <xf numFmtId="197" fontId="4" fillId="0" borderId="0" xfId="60" applyNumberFormat="1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16" fillId="0" borderId="0" xfId="54" applyFont="1" applyAlignment="1">
      <alignment/>
      <protection/>
    </xf>
    <xf numFmtId="0" fontId="5" fillId="0" borderId="11" xfId="78" applyFont="1" applyFill="1" applyBorder="1" applyAlignment="1">
      <alignment horizontal="left" vertical="center" wrapText="1"/>
      <protection/>
    </xf>
    <xf numFmtId="49" fontId="4" fillId="0" borderId="11" xfId="76" applyNumberFormat="1" applyFont="1" applyFill="1" applyBorder="1" applyAlignment="1">
      <alignment horizontal="center" vertical="center" wrapText="1"/>
      <protection/>
    </xf>
    <xf numFmtId="49" fontId="10" fillId="0" borderId="11" xfId="78" applyNumberFormat="1" applyFont="1" applyFill="1" applyBorder="1" applyAlignment="1">
      <alignment horizontal="center" vertical="center" wrapText="1"/>
      <protection/>
    </xf>
    <xf numFmtId="0" fontId="4" fillId="0" borderId="11" xfId="55" applyFont="1" applyFill="1" applyBorder="1" applyAlignment="1">
      <alignment horizontal="center" vertical="center"/>
      <protection/>
    </xf>
    <xf numFmtId="49" fontId="10" fillId="0" borderId="11" xfId="82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56" applyFont="1" applyFill="1" applyBorder="1" applyAlignment="1" applyProtection="1">
      <alignment horizontal="center" vertical="center" wrapText="1"/>
      <protection locked="0"/>
    </xf>
    <xf numFmtId="0" fontId="9" fillId="0" borderId="0" xfId="60" applyFont="1" applyFill="1" applyAlignment="1">
      <alignment wrapText="1"/>
      <protection/>
    </xf>
    <xf numFmtId="0" fontId="9" fillId="0" borderId="0" xfId="60" applyFont="1" applyFill="1" applyBorder="1" applyAlignment="1">
      <alignment horizontal="left"/>
      <protection/>
    </xf>
    <xf numFmtId="0" fontId="8" fillId="0" borderId="0" xfId="60" applyFont="1" applyFill="1" applyAlignment="1">
      <alignment horizontal="left"/>
      <protection/>
    </xf>
    <xf numFmtId="0" fontId="8" fillId="0" borderId="0" xfId="60" applyNumberFormat="1" applyFont="1" applyFill="1" applyAlignment="1">
      <alignment horizontal="left"/>
      <protection/>
    </xf>
    <xf numFmtId="0" fontId="8" fillId="0" borderId="0" xfId="54" applyFont="1" applyFill="1" applyAlignment="1">
      <alignment wrapText="1"/>
      <protection/>
    </xf>
    <xf numFmtId="0" fontId="0" fillId="0" borderId="0" xfId="54" applyFill="1">
      <alignment/>
      <protection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1" xfId="75" applyNumberFormat="1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center" vertical="center" wrapText="1"/>
      <protection locked="0"/>
    </xf>
    <xf numFmtId="0" fontId="5" fillId="0" borderId="11" xfId="91" applyFont="1" applyFill="1" applyBorder="1" applyAlignment="1">
      <alignment horizontal="left" vertical="center" wrapText="1"/>
      <protection/>
    </xf>
    <xf numFmtId="197" fontId="4" fillId="0" borderId="13" xfId="0" applyNumberFormat="1" applyFont="1" applyBorder="1" applyAlignment="1">
      <alignment horizontal="center" vertical="center"/>
    </xf>
    <xf numFmtId="203" fontId="4" fillId="0" borderId="13" xfId="60" applyNumberFormat="1" applyFont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97" fontId="4" fillId="0" borderId="13" xfId="0" applyNumberFormat="1" applyFont="1" applyFill="1" applyBorder="1" applyAlignment="1">
      <alignment horizontal="center" vertical="center"/>
    </xf>
    <xf numFmtId="203" fontId="5" fillId="0" borderId="13" xfId="60" applyNumberFormat="1" applyFont="1" applyBorder="1" applyAlignment="1">
      <alignment horizontal="center" vertical="center" wrapText="1"/>
      <protection/>
    </xf>
    <xf numFmtId="0" fontId="4" fillId="0" borderId="10" xfId="79" applyFont="1" applyFill="1" applyBorder="1" applyAlignment="1">
      <alignment horizontal="center" vertical="center" wrapText="1"/>
      <protection/>
    </xf>
    <xf numFmtId="49" fontId="4" fillId="0" borderId="11" xfId="91" applyNumberFormat="1" applyFont="1" applyFill="1" applyBorder="1" applyAlignment="1">
      <alignment horizontal="center" vertical="center" wrapText="1"/>
      <protection/>
    </xf>
    <xf numFmtId="0" fontId="55" fillId="0" borderId="11" xfId="56" applyFont="1" applyFill="1" applyBorder="1" applyAlignment="1" applyProtection="1">
      <alignment horizontal="center" vertical="center" wrapText="1"/>
      <protection locked="0"/>
    </xf>
    <xf numFmtId="0" fontId="4" fillId="0" borderId="11" xfId="89" applyFont="1" applyFill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/>
      <protection/>
    </xf>
    <xf numFmtId="49" fontId="10" fillId="0" borderId="10" xfId="78" applyNumberFormat="1" applyFont="1" applyFill="1" applyBorder="1" applyAlignment="1">
      <alignment horizontal="center" vertical="center" wrapText="1"/>
      <protection/>
    </xf>
    <xf numFmtId="0" fontId="5" fillId="0" borderId="11" xfId="85" applyFont="1" applyFill="1" applyBorder="1" applyAlignment="1">
      <alignment horizontal="left" vertical="center" wrapText="1"/>
      <protection/>
    </xf>
    <xf numFmtId="0" fontId="4" fillId="0" borderId="11" xfId="85" applyFont="1" applyFill="1" applyBorder="1" applyAlignment="1">
      <alignment horizontal="center" vertical="center" wrapText="1"/>
      <protection/>
    </xf>
    <xf numFmtId="0" fontId="5" fillId="0" borderId="10" xfId="92" applyFont="1" applyFill="1" applyBorder="1" applyAlignment="1">
      <alignment horizontal="left" vertical="center" wrapText="1"/>
      <protection/>
    </xf>
    <xf numFmtId="0" fontId="10" fillId="0" borderId="11" xfId="89" applyFont="1" applyFill="1" applyBorder="1" applyAlignment="1">
      <alignment horizontal="center" vertical="center"/>
      <protection/>
    </xf>
    <xf numFmtId="0" fontId="10" fillId="0" borderId="11" xfId="76" applyFont="1" applyFill="1" applyBorder="1" applyAlignment="1">
      <alignment horizontal="center" vertical="center" wrapText="1"/>
      <protection/>
    </xf>
    <xf numFmtId="49" fontId="10" fillId="0" borderId="11" xfId="89" applyNumberFormat="1" applyFont="1" applyFill="1" applyBorder="1" applyAlignment="1">
      <alignment horizontal="center" vertical="center" wrapText="1"/>
      <protection/>
    </xf>
    <xf numFmtId="0" fontId="10" fillId="0" borderId="10" xfId="91" applyFont="1" applyFill="1" applyBorder="1" applyAlignment="1">
      <alignment horizontal="center" vertical="center" wrapText="1"/>
      <protection/>
    </xf>
    <xf numFmtId="0" fontId="4" fillId="0" borderId="11" xfId="76" applyFont="1" applyFill="1" applyBorder="1" applyAlignment="1">
      <alignment horizontal="center" vertical="center" wrapText="1"/>
      <protection/>
    </xf>
    <xf numFmtId="0" fontId="56" fillId="0" borderId="11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55" fillId="0" borderId="11" xfId="88" applyNumberFormat="1" applyFont="1" applyFill="1" applyBorder="1" applyAlignment="1">
      <alignment horizontal="center" vertical="center" wrapText="1"/>
      <protection/>
    </xf>
    <xf numFmtId="49" fontId="10" fillId="0" borderId="10" xfId="87" applyNumberFormat="1" applyFont="1" applyFill="1" applyBorder="1" applyAlignment="1" applyProtection="1">
      <alignment horizontal="center" vertical="center" wrapText="1"/>
      <protection locked="0"/>
    </xf>
    <xf numFmtId="49" fontId="56" fillId="0" borderId="11" xfId="88" applyNumberFormat="1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/>
    </xf>
    <xf numFmtId="0" fontId="4" fillId="0" borderId="10" xfId="83" applyFont="1" applyFill="1" applyBorder="1" applyAlignment="1" applyProtection="1">
      <alignment horizontal="center" vertical="center" wrapText="1"/>
      <protection locked="0"/>
    </xf>
    <xf numFmtId="0" fontId="55" fillId="0" borderId="10" xfId="56" applyFont="1" applyFill="1" applyBorder="1" applyAlignment="1" applyProtection="1">
      <alignment horizontal="center" vertical="center" wrapText="1"/>
      <protection locked="0"/>
    </xf>
    <xf numFmtId="0" fontId="5" fillId="0" borderId="11" xfId="89" applyFont="1" applyFill="1" applyBorder="1" applyAlignment="1">
      <alignment vertical="center" wrapText="1"/>
      <protection/>
    </xf>
    <xf numFmtId="49" fontId="10" fillId="0" borderId="10" xfId="89" applyNumberFormat="1" applyFont="1" applyFill="1" applyBorder="1" applyAlignment="1">
      <alignment horizontal="center" vertical="center" wrapText="1"/>
      <protection/>
    </xf>
    <xf numFmtId="0" fontId="10" fillId="0" borderId="10" xfId="89" applyFont="1" applyFill="1" applyBorder="1" applyAlignment="1">
      <alignment horizontal="center" vertical="center"/>
      <protection/>
    </xf>
    <xf numFmtId="0" fontId="5" fillId="0" borderId="11" xfId="56" applyFont="1" applyFill="1" applyBorder="1" applyAlignment="1">
      <alignment horizontal="left" vertical="center" wrapText="1"/>
      <protection/>
    </xf>
    <xf numFmtId="0" fontId="8" fillId="0" borderId="14" xfId="60" applyFont="1" applyBorder="1" applyAlignment="1">
      <alignment horizontal="center" vertical="center" textRotation="90"/>
      <protection/>
    </xf>
    <xf numFmtId="49" fontId="10" fillId="0" borderId="11" xfId="61" applyNumberFormat="1" applyFont="1" applyFill="1" applyBorder="1" applyAlignment="1">
      <alignment horizontal="center" vertical="center"/>
      <protection/>
    </xf>
    <xf numFmtId="0" fontId="5" fillId="0" borderId="10" xfId="70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top"/>
    </xf>
    <xf numFmtId="0" fontId="5" fillId="0" borderId="11" xfId="54" applyFont="1" applyBorder="1" applyAlignment="1">
      <alignment horizontal="center" vertical="center"/>
      <protection/>
    </xf>
    <xf numFmtId="49" fontId="10" fillId="0" borderId="11" xfId="91" applyNumberFormat="1" applyFont="1" applyFill="1" applyBorder="1" applyAlignment="1">
      <alignment horizontal="center" vertical="center" wrapText="1"/>
      <protection/>
    </xf>
    <xf numFmtId="0" fontId="10" fillId="0" borderId="11" xfId="9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91" applyFont="1" applyFill="1" applyBorder="1" applyAlignment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84" applyNumberFormat="1" applyFont="1" applyFill="1" applyBorder="1" applyAlignment="1">
      <alignment horizontal="center" vertical="center" wrapText="1"/>
      <protection/>
    </xf>
    <xf numFmtId="49" fontId="10" fillId="0" borderId="10" xfId="85" applyNumberFormat="1" applyFont="1" applyFill="1" applyBorder="1" applyAlignment="1">
      <alignment horizontal="center" vertical="center" wrapText="1"/>
      <protection/>
    </xf>
    <xf numFmtId="49" fontId="10" fillId="0" borderId="11" xfId="85" applyNumberFormat="1" applyFont="1" applyFill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49" fontId="4" fillId="0" borderId="10" xfId="91" applyNumberFormat="1" applyFont="1" applyFill="1" applyBorder="1" applyAlignment="1">
      <alignment horizontal="center" vertical="center" wrapText="1"/>
      <protection/>
    </xf>
    <xf numFmtId="0" fontId="5" fillId="0" borderId="10" xfId="76" applyFont="1" applyFill="1" applyBorder="1" applyAlignment="1">
      <alignment horizontal="left" vertical="center" wrapText="1"/>
      <protection/>
    </xf>
    <xf numFmtId="0" fontId="10" fillId="0" borderId="11" xfId="88" applyFont="1" applyFill="1" applyBorder="1" applyAlignment="1">
      <alignment horizontal="center" vertical="center"/>
      <protection/>
    </xf>
    <xf numFmtId="49" fontId="10" fillId="0" borderId="10" xfId="61" applyNumberFormat="1" applyFont="1" applyFill="1" applyBorder="1" applyAlignment="1">
      <alignment horizontal="center" vertical="center"/>
      <protection/>
    </xf>
    <xf numFmtId="0" fontId="4" fillId="0" borderId="10" xfId="91" applyFont="1" applyFill="1" applyBorder="1" applyAlignment="1">
      <alignment horizontal="center" vertical="center" wrapText="1"/>
      <protection/>
    </xf>
    <xf numFmtId="0" fontId="10" fillId="0" borderId="10" xfId="63" applyFont="1" applyFill="1" applyBorder="1" applyAlignment="1">
      <alignment horizontal="center" vertical="center" wrapText="1"/>
      <protection/>
    </xf>
    <xf numFmtId="49" fontId="10" fillId="0" borderId="11" xfId="76" applyNumberFormat="1" applyFont="1" applyFill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/>
      <protection/>
    </xf>
    <xf numFmtId="0" fontId="5" fillId="0" borderId="13" xfId="54" applyFont="1" applyBorder="1" applyAlignment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1" xfId="88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left" vertical="center"/>
      <protection/>
    </xf>
    <xf numFmtId="0" fontId="4" fillId="0" borderId="11" xfId="90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5" fillId="0" borderId="11" xfId="80" applyFont="1" applyFill="1" applyBorder="1" applyAlignment="1" applyProtection="1">
      <alignment vertical="center" wrapText="1"/>
      <protection locked="0"/>
    </xf>
    <xf numFmtId="49" fontId="4" fillId="0" borderId="11" xfId="91" applyNumberFormat="1" applyFont="1" applyFill="1" applyBorder="1" applyAlignment="1" applyProtection="1">
      <alignment horizontal="center" vertical="center" wrapText="1"/>
      <protection hidden="1"/>
    </xf>
    <xf numFmtId="0" fontId="4" fillId="0" borderId="11" xfId="75" applyFont="1" applyFill="1" applyBorder="1" applyAlignment="1">
      <alignment horizontal="center" vertical="center" wrapText="1"/>
      <protection/>
    </xf>
    <xf numFmtId="0" fontId="5" fillId="0" borderId="11" xfId="88" applyFont="1" applyFill="1" applyBorder="1" applyAlignment="1">
      <alignment vertical="center" wrapText="1"/>
      <protection/>
    </xf>
    <xf numFmtId="0" fontId="4" fillId="0" borderId="10" xfId="88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5" fillId="0" borderId="11" xfId="79" applyFont="1" applyFill="1" applyBorder="1" applyAlignment="1">
      <alignment horizontal="left" vertical="center" wrapText="1"/>
      <protection/>
    </xf>
    <xf numFmtId="203" fontId="4" fillId="0" borderId="15" xfId="60" applyNumberFormat="1" applyFont="1" applyBorder="1" applyAlignment="1">
      <alignment horizontal="center" vertical="center"/>
      <protection/>
    </xf>
    <xf numFmtId="0" fontId="4" fillId="0" borderId="15" xfId="60" applyNumberFormat="1" applyFont="1" applyBorder="1" applyAlignment="1">
      <alignment horizontal="center" vertical="center"/>
      <protection/>
    </xf>
    <xf numFmtId="203" fontId="5" fillId="0" borderId="15" xfId="60" applyNumberFormat="1" applyFont="1" applyBorder="1" applyAlignment="1">
      <alignment horizontal="center" vertical="center"/>
      <protection/>
    </xf>
    <xf numFmtId="49" fontId="10" fillId="0" borderId="10" xfId="76" applyNumberFormat="1" applyFont="1" applyFill="1" applyBorder="1" applyAlignment="1">
      <alignment horizontal="center" vertical="center" wrapText="1"/>
      <protection/>
    </xf>
    <xf numFmtId="0" fontId="4" fillId="0" borderId="11" xfId="82" applyFont="1" applyFill="1" applyBorder="1" applyAlignment="1" applyProtection="1">
      <alignment horizontal="center" vertical="center" wrapText="1"/>
      <protection locked="0"/>
    </xf>
    <xf numFmtId="0" fontId="10" fillId="0" borderId="10" xfId="87" applyFont="1" applyFill="1" applyBorder="1" applyAlignment="1" applyProtection="1">
      <alignment horizontal="center" vertical="center" wrapText="1"/>
      <protection locked="0"/>
    </xf>
    <xf numFmtId="49" fontId="10" fillId="0" borderId="10" xfId="82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60" applyFont="1" applyBorder="1" applyAlignment="1">
      <alignment horizontal="center" vertical="center"/>
      <protection/>
    </xf>
    <xf numFmtId="197" fontId="4" fillId="0" borderId="16" xfId="60" applyNumberFormat="1" applyFont="1" applyBorder="1" applyAlignment="1">
      <alignment horizontal="center" vertical="center"/>
      <protection/>
    </xf>
    <xf numFmtId="197" fontId="4" fillId="0" borderId="13" xfId="54" applyNumberFormat="1" applyFont="1" applyBorder="1" applyAlignment="1">
      <alignment horizontal="center" vertical="center"/>
      <protection/>
    </xf>
    <xf numFmtId="197" fontId="4" fillId="0" borderId="13" xfId="54" applyNumberFormat="1" applyFont="1" applyFill="1" applyBorder="1" applyAlignment="1">
      <alignment horizontal="center" vertical="center"/>
      <protection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10" xfId="61" applyFont="1" applyFill="1" applyBorder="1">
      <alignment/>
      <protection/>
    </xf>
    <xf numFmtId="0" fontId="10" fillId="0" borderId="10" xfId="61" applyFont="1" applyFill="1" applyBorder="1" applyAlignment="1">
      <alignment horizontal="center" vertical="center"/>
      <protection/>
    </xf>
    <xf numFmtId="49" fontId="4" fillId="0" borderId="11" xfId="88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6" fillId="0" borderId="11" xfId="0" applyNumberFormat="1" applyFont="1" applyFill="1" applyBorder="1" applyAlignment="1">
      <alignment horizontal="center" vertical="center" wrapText="1"/>
    </xf>
    <xf numFmtId="0" fontId="10" fillId="0" borderId="11" xfId="61" applyFont="1" applyFill="1" applyBorder="1" applyAlignment="1">
      <alignment horizontal="center" vertical="center"/>
      <protection/>
    </xf>
    <xf numFmtId="0" fontId="10" fillId="0" borderId="11" xfId="89" applyFont="1" applyFill="1" applyBorder="1" applyAlignment="1">
      <alignment horizontal="center" vertical="center" wrapText="1"/>
      <protection/>
    </xf>
    <xf numFmtId="0" fontId="4" fillId="0" borderId="11" xfId="81" applyFont="1" applyFill="1" applyBorder="1" applyAlignment="1" applyProtection="1">
      <alignment horizontal="center" vertical="center" wrapText="1"/>
      <protection locked="0"/>
    </xf>
    <xf numFmtId="0" fontId="5" fillId="0" borderId="10" xfId="55" applyFont="1" applyFill="1" applyBorder="1" applyAlignment="1">
      <alignment horizontal="left" vertical="center"/>
      <protection/>
    </xf>
    <xf numFmtId="0" fontId="10" fillId="0" borderId="11" xfId="61" applyFont="1" applyFill="1" applyBorder="1">
      <alignment/>
      <protection/>
    </xf>
    <xf numFmtId="0" fontId="5" fillId="0" borderId="11" xfId="91" applyFont="1" applyFill="1" applyBorder="1" applyAlignment="1" applyProtection="1">
      <alignment horizontal="left" vertical="center" wrapText="1"/>
      <protection hidden="1"/>
    </xf>
    <xf numFmtId="0" fontId="5" fillId="0" borderId="10" xfId="61" applyFont="1" applyFill="1" applyBorder="1" applyAlignment="1">
      <alignment vertical="center" wrapText="1"/>
      <protection/>
    </xf>
    <xf numFmtId="0" fontId="8" fillId="0" borderId="13" xfId="0" applyFont="1" applyBorder="1" applyAlignment="1">
      <alignment/>
    </xf>
    <xf numFmtId="0" fontId="5" fillId="0" borderId="10" xfId="75" applyFont="1" applyFill="1" applyBorder="1" applyAlignment="1">
      <alignment horizontal="left" vertical="center" wrapText="1"/>
      <protection/>
    </xf>
    <xf numFmtId="0" fontId="4" fillId="0" borderId="13" xfId="54" applyFont="1" applyFill="1" applyBorder="1" applyAlignment="1">
      <alignment horizontal="center" vertical="center"/>
      <protection/>
    </xf>
    <xf numFmtId="203" fontId="4" fillId="0" borderId="13" xfId="60" applyNumberFormat="1" applyFont="1" applyFill="1" applyBorder="1" applyAlignment="1">
      <alignment horizontal="center" vertical="center"/>
      <protection/>
    </xf>
    <xf numFmtId="203" fontId="5" fillId="0" borderId="13" xfId="60" applyNumberFormat="1" applyFont="1" applyFill="1" applyBorder="1" applyAlignment="1">
      <alignment horizontal="center" vertical="center"/>
      <protection/>
    </xf>
    <xf numFmtId="0" fontId="5" fillId="0" borderId="13" xfId="54" applyFont="1" applyFill="1" applyBorder="1" applyAlignment="1">
      <alignment horizontal="center" vertical="center"/>
      <protection/>
    </xf>
    <xf numFmtId="0" fontId="5" fillId="0" borderId="11" xfId="54" applyFont="1" applyFill="1" applyBorder="1" applyAlignment="1">
      <alignment horizontal="center" vertical="center"/>
      <protection/>
    </xf>
    <xf numFmtId="0" fontId="0" fillId="0" borderId="17" xfId="54" applyFill="1" applyBorder="1">
      <alignment/>
      <protection/>
    </xf>
    <xf numFmtId="0" fontId="4" fillId="0" borderId="11" xfId="92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center" wrapText="1"/>
    </xf>
    <xf numFmtId="0" fontId="10" fillId="0" borderId="10" xfId="82" applyFont="1" applyFill="1" applyBorder="1" applyAlignment="1" applyProtection="1">
      <alignment horizontal="center" vertical="center" wrapText="1"/>
      <protection locked="0"/>
    </xf>
    <xf numFmtId="0" fontId="4" fillId="0" borderId="10" xfId="78" applyFont="1" applyFill="1" applyBorder="1" applyAlignment="1">
      <alignment horizontal="center" vertical="center" wrapText="1"/>
      <protection/>
    </xf>
    <xf numFmtId="49" fontId="10" fillId="0" borderId="10" xfId="91" applyNumberFormat="1" applyFont="1" applyFill="1" applyBorder="1" applyAlignment="1">
      <alignment horizontal="center" vertical="center" wrapText="1"/>
      <protection/>
    </xf>
    <xf numFmtId="49" fontId="10" fillId="0" borderId="10" xfId="58" applyNumberFormat="1" applyFont="1" applyFill="1" applyBorder="1" applyAlignment="1">
      <alignment horizontal="center" vertical="center" wrapText="1"/>
      <protection/>
    </xf>
    <xf numFmtId="49" fontId="5" fillId="0" borderId="11" xfId="70" applyNumberFormat="1" applyFont="1" applyFill="1" applyBorder="1" applyAlignment="1">
      <alignment horizontal="left" vertical="center" wrapText="1"/>
      <protection/>
    </xf>
    <xf numFmtId="0" fontId="57" fillId="0" borderId="11" xfId="56" applyFont="1" applyFill="1" applyBorder="1" applyAlignment="1" applyProtection="1">
      <alignment horizontal="left" vertical="center" wrapText="1"/>
      <protection locked="0"/>
    </xf>
    <xf numFmtId="49" fontId="56" fillId="0" borderId="11" xfId="8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87" applyFont="1" applyFill="1" applyBorder="1" applyAlignment="1" applyProtection="1">
      <alignment horizontal="left" vertical="center" wrapText="1"/>
      <protection locked="0"/>
    </xf>
    <xf numFmtId="49" fontId="56" fillId="0" borderId="10" xfId="88" applyNumberFormat="1" applyFont="1" applyFill="1" applyBorder="1" applyAlignment="1">
      <alignment horizontal="center" vertical="center" wrapText="1"/>
      <protection/>
    </xf>
    <xf numFmtId="0" fontId="5" fillId="0" borderId="11" xfId="82" applyFont="1" applyFill="1" applyBorder="1" applyAlignment="1" applyProtection="1">
      <alignment vertical="center" wrapText="1"/>
      <protection locked="0"/>
    </xf>
    <xf numFmtId="0" fontId="5" fillId="0" borderId="10" xfId="55" applyFont="1" applyFill="1" applyBorder="1" applyAlignment="1">
      <alignment vertical="center" wrapText="1"/>
      <protection/>
    </xf>
    <xf numFmtId="49" fontId="10" fillId="0" borderId="11" xfId="58" applyNumberFormat="1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1" xfId="82" applyFont="1" applyFill="1" applyBorder="1" applyAlignment="1" applyProtection="1">
      <alignment horizontal="center" vertical="center" wrapText="1"/>
      <protection locked="0"/>
    </xf>
    <xf numFmtId="0" fontId="4" fillId="0" borderId="11" xfId="82" applyFont="1" applyFill="1" applyBorder="1" applyAlignment="1" applyProtection="1">
      <alignment vertical="center" wrapText="1"/>
      <protection locked="0"/>
    </xf>
    <xf numFmtId="49" fontId="4" fillId="0" borderId="10" xfId="76" applyNumberFormat="1" applyFont="1" applyFill="1" applyBorder="1" applyAlignment="1">
      <alignment horizontal="center" vertical="center" wrapText="1"/>
      <protection/>
    </xf>
    <xf numFmtId="49" fontId="55" fillId="0" borderId="10" xfId="88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49" fontId="4" fillId="0" borderId="11" xfId="86" applyNumberFormat="1" applyFont="1" applyFill="1" applyBorder="1" applyAlignment="1">
      <alignment horizontal="center" vertical="center" wrapText="1"/>
      <protection/>
    </xf>
    <xf numFmtId="0" fontId="5" fillId="0" borderId="10" xfId="78" applyFont="1" applyFill="1" applyBorder="1" applyAlignment="1">
      <alignment horizontal="left" vertical="center" wrapText="1"/>
      <protection/>
    </xf>
    <xf numFmtId="0" fontId="5" fillId="0" borderId="11" xfId="61" applyFont="1" applyFill="1" applyBorder="1" applyAlignment="1">
      <alignment vertical="center" wrapText="1"/>
      <protection/>
    </xf>
    <xf numFmtId="49" fontId="10" fillId="0" borderId="10" xfId="55" applyNumberFormat="1" applyFont="1" applyFill="1" applyBorder="1" applyAlignment="1">
      <alignment horizontal="center" vertical="center" wrapText="1"/>
      <protection/>
    </xf>
    <xf numFmtId="49" fontId="56" fillId="0" borderId="10" xfId="0" applyNumberFormat="1" applyFont="1" applyFill="1" applyBorder="1" applyAlignment="1">
      <alignment horizontal="center" vertical="center" wrapText="1"/>
    </xf>
    <xf numFmtId="0" fontId="10" fillId="0" borderId="10" xfId="88" applyFont="1" applyFill="1" applyBorder="1" applyAlignment="1">
      <alignment horizontal="center" vertical="center"/>
      <protection/>
    </xf>
    <xf numFmtId="0" fontId="4" fillId="0" borderId="10" xfId="92" applyFont="1" applyFill="1" applyBorder="1" applyAlignment="1">
      <alignment horizontal="center" vertical="center" wrapText="1"/>
      <protection/>
    </xf>
    <xf numFmtId="49" fontId="10" fillId="0" borderId="10" xfId="84" applyNumberFormat="1" applyFont="1" applyFill="1" applyBorder="1" applyAlignment="1">
      <alignment horizontal="center" vertical="center" wrapText="1"/>
      <protection/>
    </xf>
    <xf numFmtId="49" fontId="10" fillId="0" borderId="10" xfId="86" applyNumberFormat="1" applyFont="1" applyFill="1" applyBorder="1" applyAlignment="1">
      <alignment horizontal="center" vertical="center" wrapText="1"/>
      <protection/>
    </xf>
    <xf numFmtId="0" fontId="10" fillId="0" borderId="10" xfId="77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 applyProtection="1">
      <alignment horizontal="left" vertical="center" wrapText="1"/>
      <protection locked="0"/>
    </xf>
    <xf numFmtId="0" fontId="4" fillId="0" borderId="11" xfId="55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89" applyFont="1" applyFill="1" applyBorder="1" applyAlignment="1">
      <alignment vertical="center" wrapText="1"/>
      <protection/>
    </xf>
    <xf numFmtId="0" fontId="4" fillId="0" borderId="13" xfId="82" applyFont="1" applyFill="1" applyBorder="1" applyAlignment="1" applyProtection="1">
      <alignment horizontal="center" vertical="center" wrapText="1"/>
      <protection locked="0"/>
    </xf>
    <xf numFmtId="49" fontId="4" fillId="0" borderId="13" xfId="8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4" fillId="0" borderId="10" xfId="80" applyFont="1" applyFill="1" applyBorder="1" applyAlignment="1" applyProtection="1">
      <alignment horizontal="center" vertical="center" wrapText="1"/>
      <protection locked="0"/>
    </xf>
    <xf numFmtId="49" fontId="57" fillId="0" borderId="10" xfId="0" applyNumberFormat="1" applyFont="1" applyFill="1" applyBorder="1" applyAlignment="1">
      <alignment horizontal="left" vertical="center" wrapText="1"/>
    </xf>
    <xf numFmtId="0" fontId="5" fillId="0" borderId="10" xfId="56" applyFont="1" applyFill="1" applyBorder="1" applyAlignment="1">
      <alignment horizontal="left" vertical="center" wrapText="1"/>
      <protection/>
    </xf>
    <xf numFmtId="0" fontId="5" fillId="0" borderId="10" xfId="84" applyFont="1" applyFill="1" applyBorder="1" applyAlignment="1">
      <alignment horizontal="left" vertical="center" wrapText="1"/>
      <protection/>
    </xf>
    <xf numFmtId="0" fontId="4" fillId="0" borderId="10" xfId="84" applyFont="1" applyFill="1" applyBorder="1" applyAlignment="1">
      <alignment horizontal="center" vertical="center" wrapText="1"/>
      <protection/>
    </xf>
    <xf numFmtId="0" fontId="5" fillId="0" borderId="18" xfId="91" applyFont="1" applyFill="1" applyBorder="1" applyAlignment="1">
      <alignment horizontal="left" vertical="center" wrapText="1"/>
      <protection/>
    </xf>
    <xf numFmtId="0" fontId="13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0" xfId="54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0" borderId="18" xfId="60" applyFont="1" applyBorder="1" applyAlignment="1">
      <alignment horizontal="center" vertical="center" textRotation="90" wrapText="1"/>
      <protection/>
    </xf>
    <xf numFmtId="0" fontId="9" fillId="0" borderId="12" xfId="60" applyFont="1" applyBorder="1" applyAlignment="1">
      <alignment horizontal="center" vertical="center" textRotation="90" wrapText="1"/>
      <protection/>
    </xf>
    <xf numFmtId="0" fontId="7" fillId="0" borderId="0" xfId="0" applyFont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8" xfId="60" applyFont="1" applyBorder="1" applyAlignment="1">
      <alignment horizontal="center" vertical="center" wrapText="1"/>
      <protection/>
    </xf>
    <xf numFmtId="0" fontId="9" fillId="0" borderId="12" xfId="60" applyFont="1" applyBorder="1" applyAlignment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0" fontId="15" fillId="0" borderId="16" xfId="54" applyFont="1" applyBorder="1" applyAlignment="1">
      <alignment horizontal="center" vertical="center" textRotation="90" wrapText="1"/>
      <protection/>
    </xf>
    <xf numFmtId="0" fontId="15" fillId="0" borderId="13" xfId="54" applyFont="1" applyBorder="1" applyAlignment="1">
      <alignment horizontal="center" vertical="center" textRotation="90" wrapText="1"/>
      <protection/>
    </xf>
    <xf numFmtId="0" fontId="9" fillId="0" borderId="11" xfId="54" applyFont="1" applyBorder="1" applyAlignment="1">
      <alignment horizontal="center" vertical="center" textRotation="90"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 wrapText="1"/>
    </xf>
    <xf numFmtId="0" fontId="9" fillId="0" borderId="16" xfId="54" applyFont="1" applyBorder="1" applyAlignment="1">
      <alignment horizontal="center" vertical="center" wrapText="1"/>
      <protection/>
    </xf>
    <xf numFmtId="0" fontId="9" fillId="0" borderId="13" xfId="54" applyFont="1" applyBorder="1" applyAlignment="1">
      <alignment horizontal="center" vertical="center" wrapText="1"/>
      <protection/>
    </xf>
    <xf numFmtId="0" fontId="9" fillId="0" borderId="11" xfId="83" applyFont="1" applyFill="1" applyBorder="1" applyAlignment="1" applyProtection="1">
      <alignment horizontal="center" vertical="center" textRotation="90" wrapText="1"/>
      <protection locked="0"/>
    </xf>
    <xf numFmtId="0" fontId="9" fillId="0" borderId="20" xfId="60" applyFont="1" applyBorder="1" applyAlignment="1">
      <alignment horizontal="center" vertical="center" wrapText="1"/>
      <protection/>
    </xf>
    <xf numFmtId="0" fontId="9" fillId="0" borderId="21" xfId="60" applyFont="1" applyBorder="1" applyAlignment="1">
      <alignment horizontal="center" vertical="center" wrapText="1"/>
      <protection/>
    </xf>
    <xf numFmtId="0" fontId="9" fillId="0" borderId="22" xfId="60" applyFont="1" applyBorder="1" applyAlignment="1">
      <alignment horizontal="center" vertical="center" wrapText="1"/>
      <protection/>
    </xf>
    <xf numFmtId="0" fontId="9" fillId="0" borderId="23" xfId="60" applyFont="1" applyBorder="1" applyAlignment="1">
      <alignment horizontal="center" vertical="center" wrapText="1"/>
      <protection/>
    </xf>
    <xf numFmtId="0" fontId="15" fillId="0" borderId="11" xfId="54" applyFont="1" applyBorder="1" applyAlignment="1">
      <alignment horizontal="center" vertical="center" textRotation="90" wrapText="1"/>
      <protection/>
    </xf>
    <xf numFmtId="0" fontId="9" fillId="0" borderId="24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9" fillId="0" borderId="11" xfId="60" applyFont="1" applyBorder="1" applyAlignment="1">
      <alignment horizontal="center" vertical="center" textRotation="90" wrapText="1"/>
      <protection/>
    </xf>
    <xf numFmtId="0" fontId="9" fillId="0" borderId="25" xfId="60" applyFont="1" applyBorder="1" applyAlignment="1">
      <alignment horizontal="right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3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7" fillId="0" borderId="0" xfId="60" applyFont="1" applyBorder="1" applyAlignment="1">
      <alignment horizontal="center" vertical="center"/>
      <protection/>
    </xf>
    <xf numFmtId="197" fontId="4" fillId="0" borderId="14" xfId="60" applyNumberFormat="1" applyFont="1" applyBorder="1" applyAlignment="1">
      <alignment horizontal="center" vertical="center"/>
      <protection/>
    </xf>
    <xf numFmtId="197" fontId="4" fillId="0" borderId="26" xfId="60" applyNumberFormat="1" applyFont="1" applyBorder="1" applyAlignment="1">
      <alignment horizontal="center" vertical="center"/>
      <protection/>
    </xf>
    <xf numFmtId="197" fontId="4" fillId="0" borderId="17" xfId="60" applyNumberFormat="1" applyFont="1" applyBorder="1" applyAlignment="1">
      <alignment horizontal="center" vertical="center"/>
      <protection/>
    </xf>
    <xf numFmtId="0" fontId="3" fillId="0" borderId="11" xfId="54" applyFont="1" applyBorder="1" applyAlignment="1">
      <alignment/>
      <protection/>
    </xf>
    <xf numFmtId="0" fontId="9" fillId="0" borderId="25" xfId="54" applyFont="1" applyBorder="1" applyAlignment="1">
      <alignment horizontal="right"/>
      <protection/>
    </xf>
    <xf numFmtId="0" fontId="9" fillId="0" borderId="11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textRotation="90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 wrapText="1"/>
      <protection/>
    </xf>
    <xf numFmtId="0" fontId="13" fillId="0" borderId="0" xfId="54" applyFont="1" applyAlignment="1">
      <alignment horizontal="center" vertical="center"/>
      <protection/>
    </xf>
    <xf numFmtId="0" fontId="6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197" fontId="4" fillId="0" borderId="14" xfId="0" applyNumberFormat="1" applyFont="1" applyBorder="1" applyAlignment="1">
      <alignment horizontal="center" vertical="center"/>
    </xf>
    <xf numFmtId="197" fontId="4" fillId="0" borderId="26" xfId="0" applyNumberFormat="1" applyFont="1" applyBorder="1" applyAlignment="1">
      <alignment horizontal="center" vertical="center"/>
    </xf>
    <xf numFmtId="197" fontId="4" fillId="0" borderId="17" xfId="0" applyNumberFormat="1" applyFont="1" applyBorder="1" applyAlignment="1">
      <alignment horizontal="center" vertical="center"/>
    </xf>
    <xf numFmtId="0" fontId="7" fillId="0" borderId="11" xfId="60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26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" vertical="center" wrapText="1"/>
      <protection/>
    </xf>
    <xf numFmtId="0" fontId="1" fillId="0" borderId="0" xfId="54" applyFont="1" applyAlignment="1">
      <alignment horizontal="center" vertical="center"/>
      <protection/>
    </xf>
    <xf numFmtId="0" fontId="35" fillId="0" borderId="0" xfId="54" applyFont="1" applyAlignment="1">
      <alignment vertical="center"/>
      <protection/>
    </xf>
    <xf numFmtId="0" fontId="36" fillId="0" borderId="0" xfId="54" applyFont="1" applyAlignment="1">
      <alignment horizontal="center" vertical="center"/>
      <protection/>
    </xf>
    <xf numFmtId="0" fontId="16" fillId="0" borderId="0" xfId="54" applyFont="1" applyAlignment="1">
      <alignment horizontal="center"/>
      <protection/>
    </xf>
    <xf numFmtId="0" fontId="8" fillId="0" borderId="0" xfId="54" applyFont="1" applyBorder="1" applyAlignment="1">
      <alignment horizontal="center"/>
      <protection/>
    </xf>
    <xf numFmtId="0" fontId="9" fillId="0" borderId="0" xfId="54" applyFont="1" applyBorder="1" applyAlignment="1">
      <alignment horizontal="center"/>
      <protection/>
    </xf>
    <xf numFmtId="197" fontId="9" fillId="0" borderId="0" xfId="54" applyNumberFormat="1" applyFont="1" applyBorder="1" applyAlignment="1">
      <alignment horizontal="center"/>
      <protection/>
    </xf>
    <xf numFmtId="1" fontId="8" fillId="0" borderId="0" xfId="54" applyNumberFormat="1" applyFont="1" applyBorder="1" applyAlignment="1">
      <alignment horizontal="center"/>
      <protection/>
    </xf>
    <xf numFmtId="0" fontId="9" fillId="0" borderId="0" xfId="54" applyFont="1" applyBorder="1" applyAlignment="1">
      <alignment horizontal="right"/>
      <protection/>
    </xf>
    <xf numFmtId="0" fontId="3" fillId="0" borderId="0" xfId="54" applyFont="1" applyAlignment="1">
      <alignment horizontal="center"/>
      <protection/>
    </xf>
    <xf numFmtId="0" fontId="9" fillId="0" borderId="22" xfId="60" applyFont="1" applyBorder="1" applyAlignment="1">
      <alignment horizontal="center" vertical="center" textRotation="90" wrapText="1"/>
      <protection/>
    </xf>
    <xf numFmtId="0" fontId="9" fillId="0" borderId="27" xfId="54" applyFont="1" applyBorder="1" applyAlignment="1">
      <alignment horizontal="center" vertical="center" textRotation="90" wrapText="1"/>
      <protection/>
    </xf>
    <xf numFmtId="0" fontId="9" fillId="0" borderId="10" xfId="60" applyFont="1" applyBorder="1" applyAlignment="1">
      <alignment horizontal="center" vertical="center" textRotation="90" wrapText="1"/>
      <protection/>
    </xf>
    <xf numFmtId="0" fontId="1" fillId="0" borderId="0" xfId="54" applyFont="1" applyAlignment="1">
      <alignment vertical="top"/>
      <protection/>
    </xf>
    <xf numFmtId="0" fontId="9" fillId="0" borderId="28" xfId="60" applyFont="1" applyBorder="1" applyAlignment="1">
      <alignment horizontal="center" vertical="center" textRotation="90" wrapText="1"/>
      <protection/>
    </xf>
    <xf numFmtId="0" fontId="9" fillId="0" borderId="29" xfId="54" applyFont="1" applyBorder="1" applyAlignment="1">
      <alignment horizontal="center" vertical="center" wrapText="1"/>
      <protection/>
    </xf>
    <xf numFmtId="197" fontId="4" fillId="0" borderId="11" xfId="54" applyNumberFormat="1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 textRotation="90" wrapText="1"/>
      <protection/>
    </xf>
    <xf numFmtId="197" fontId="5" fillId="0" borderId="11" xfId="54" applyNumberFormat="1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 textRotation="90"/>
      <protection/>
    </xf>
    <xf numFmtId="0" fontId="6" fillId="0" borderId="0" xfId="54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center"/>
      <protection/>
    </xf>
    <xf numFmtId="197" fontId="7" fillId="0" borderId="0" xfId="54" applyNumberFormat="1" applyFont="1" applyBorder="1" applyAlignment="1">
      <alignment horizontal="center" vertical="center"/>
      <protection/>
    </xf>
    <xf numFmtId="1" fontId="6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 applyAlignment="1">
      <alignment horizontal="center" vertical="top"/>
      <protection/>
    </xf>
    <xf numFmtId="0" fontId="9" fillId="0" borderId="0" xfId="54" applyFont="1" applyAlignment="1">
      <alignment horizontal="left" vertical="top"/>
      <protection/>
    </xf>
    <xf numFmtId="0" fontId="6" fillId="0" borderId="0" xfId="54" applyFont="1" applyBorder="1" applyAlignment="1">
      <alignment vertical="top"/>
      <protection/>
    </xf>
    <xf numFmtId="2" fontId="1" fillId="0" borderId="0" xfId="54" applyNumberFormat="1" applyFont="1" applyAlignment="1">
      <alignment vertical="top"/>
      <protection/>
    </xf>
    <xf numFmtId="0" fontId="7" fillId="0" borderId="0" xfId="54" applyFont="1" applyBorder="1" applyAlignment="1">
      <alignment horizontal="center"/>
      <protection/>
    </xf>
    <xf numFmtId="0" fontId="9" fillId="0" borderId="0" xfId="54" applyFont="1" applyAlignment="1">
      <alignment horizontal="left"/>
      <protection/>
    </xf>
    <xf numFmtId="0" fontId="6" fillId="0" borderId="0" xfId="54" applyFont="1" applyBorder="1" applyAlignment="1">
      <alignment/>
      <protection/>
    </xf>
    <xf numFmtId="0" fontId="1" fillId="0" borderId="0" xfId="54" applyFont="1" applyAlignment="1">
      <alignment/>
      <protection/>
    </xf>
    <xf numFmtId="2" fontId="1" fillId="0" borderId="0" xfId="54" applyNumberFormat="1" applyFont="1" applyAlignment="1">
      <alignment/>
      <protection/>
    </xf>
    <xf numFmtId="0" fontId="4" fillId="0" borderId="0" xfId="54" applyFont="1" applyBorder="1" applyAlignment="1">
      <alignment vertical="center"/>
      <protection/>
    </xf>
    <xf numFmtId="1" fontId="4" fillId="0" borderId="0" xfId="54" applyNumberFormat="1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6" fillId="0" borderId="0" xfId="54" applyFont="1" applyBorder="1" applyAlignment="1">
      <alignment vertical="center"/>
      <protection/>
    </xf>
    <xf numFmtId="0" fontId="1" fillId="0" borderId="0" xfId="54" applyFont="1" applyAlignment="1">
      <alignment vertical="center"/>
      <protection/>
    </xf>
    <xf numFmtId="2" fontId="1" fillId="0" borderId="0" xfId="54" applyNumberFormat="1" applyFont="1" applyAlignment="1">
      <alignment vertical="center"/>
      <protection/>
    </xf>
    <xf numFmtId="0" fontId="1" fillId="0" borderId="0" xfId="54" applyFont="1" applyBorder="1" applyAlignment="1">
      <alignment horizontal="right" vertical="center"/>
      <protection/>
    </xf>
    <xf numFmtId="1" fontId="1" fillId="0" borderId="0" xfId="54" applyNumberFormat="1" applyFont="1" applyBorder="1" applyAlignment="1">
      <alignment horizontal="left" vertical="center"/>
      <protection/>
    </xf>
    <xf numFmtId="0" fontId="35" fillId="0" borderId="0" xfId="54" applyFont="1" applyBorder="1" applyAlignment="1">
      <alignment horizontal="right" vertical="center"/>
      <protection/>
    </xf>
    <xf numFmtId="0" fontId="1" fillId="0" borderId="0" xfId="54" applyFont="1" applyAlignment="1">
      <alignment horizontal="right" vertical="center"/>
      <protection/>
    </xf>
    <xf numFmtId="2" fontId="1" fillId="0" borderId="0" xfId="54" applyNumberFormat="1" applyFont="1" applyAlignment="1">
      <alignment horizontal="right" vertical="center"/>
      <protection/>
    </xf>
    <xf numFmtId="0" fontId="37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vertical="center"/>
      <protection/>
    </xf>
    <xf numFmtId="0" fontId="1" fillId="0" borderId="0" xfId="54" applyFont="1" applyBorder="1" applyAlignment="1">
      <alignment horizontal="center" vertical="center"/>
      <protection/>
    </xf>
    <xf numFmtId="0" fontId="1" fillId="0" borderId="0" xfId="54" applyFont="1" applyBorder="1" applyAlignment="1">
      <alignment horizontal="left" vertical="center"/>
      <protection/>
    </xf>
    <xf numFmtId="197" fontId="37" fillId="0" borderId="0" xfId="54" applyNumberFormat="1" applyFont="1" applyBorder="1" applyAlignment="1">
      <alignment horizontal="right" vertical="center"/>
      <protection/>
    </xf>
    <xf numFmtId="1" fontId="1" fillId="0" borderId="0" xfId="54" applyNumberFormat="1" applyFont="1" applyBorder="1" applyAlignment="1">
      <alignment horizontal="right" vertical="center"/>
      <protection/>
    </xf>
    <xf numFmtId="2" fontId="1" fillId="0" borderId="0" xfId="54" applyNumberFormat="1" applyFont="1" applyBorder="1" applyAlignment="1">
      <alignment horizontal="right" vertical="center"/>
      <protection/>
    </xf>
    <xf numFmtId="0" fontId="37" fillId="0" borderId="0" xfId="54" applyFont="1" applyAlignment="1">
      <alignment horizontal="center" vertical="center"/>
      <protection/>
    </xf>
    <xf numFmtId="0" fontId="1" fillId="0" borderId="0" xfId="54" applyFont="1" applyAlignment="1">
      <alignment horizontal="left" vertical="center"/>
      <protection/>
    </xf>
    <xf numFmtId="197" fontId="37" fillId="0" borderId="0" xfId="54" applyNumberFormat="1" applyFont="1" applyAlignment="1">
      <alignment horizontal="right" vertical="center"/>
      <protection/>
    </xf>
    <xf numFmtId="1" fontId="1" fillId="0" borderId="0" xfId="54" applyNumberFormat="1" applyFont="1" applyAlignment="1">
      <alignment horizontal="right" vertical="center"/>
      <protection/>
    </xf>
    <xf numFmtId="0" fontId="9" fillId="0" borderId="0" xfId="54" applyFont="1" applyAlignment="1">
      <alignment vertical="center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6" xfId="57"/>
    <cellStyle name="Обычный 2 3 2" xfId="58"/>
    <cellStyle name="Обычный 2_Выездка ноябрь 2010 г." xfId="59"/>
    <cellStyle name="Обычный 3" xfId="60"/>
    <cellStyle name="Обычный 3 2" xfId="61"/>
    <cellStyle name="Обычный 3 2 2" xfId="62"/>
    <cellStyle name="Обычный 3 3 2" xfId="63"/>
    <cellStyle name="Обычный 4" xfId="64"/>
    <cellStyle name="Обычный 4 2" xfId="65"/>
    <cellStyle name="Обычный 4 2 2" xfId="66"/>
    <cellStyle name="Обычный 5" xfId="67"/>
    <cellStyle name="Обычный 6" xfId="68"/>
    <cellStyle name="Обычный 6 2" xfId="69"/>
    <cellStyle name="Обычный 6 3" xfId="70"/>
    <cellStyle name="Обычный 6 3 2" xfId="71"/>
    <cellStyle name="Обычный 6 4" xfId="72"/>
    <cellStyle name="Обычный 7" xfId="73"/>
    <cellStyle name="Обычный 8 2" xfId="74"/>
    <cellStyle name="Обычный_Выездка ноябрь 2010 г. 2" xfId="75"/>
    <cellStyle name="Обычный_Выездка ноябрь 2010 г. 2 2 2" xfId="76"/>
    <cellStyle name="Обычный_Выездка ноябрь 2010 г. 2 2 2 2 2" xfId="77"/>
    <cellStyle name="Обычный_Детские выездка.xls5" xfId="78"/>
    <cellStyle name="Обычный_Детские выездка.xls5_старт фаворит" xfId="79"/>
    <cellStyle name="Обычный_конкур1" xfId="80"/>
    <cellStyle name="Обычный_конкур1 3" xfId="81"/>
    <cellStyle name="Обычный_Лист Microsoft Excel" xfId="82"/>
    <cellStyle name="Обычный_Лист Microsoft Excel 2" xfId="83"/>
    <cellStyle name="Обычный_Лист1 2" xfId="84"/>
    <cellStyle name="Обычный_Лист1 2 2 2" xfId="85"/>
    <cellStyle name="Обычный_Нижний-10" xfId="86"/>
    <cellStyle name="Обычный_ПРИМЕРЫ ТЕХ.РЕЗУЛЬТАТОВ - Конкур" xfId="87"/>
    <cellStyle name="Обычный_Россия (В) юниоры" xfId="88"/>
    <cellStyle name="Обычный_Россия (В) юниоры 3" xfId="89"/>
    <cellStyle name="Обычный_Стартовый по выездке" xfId="90"/>
    <cellStyle name="Обычный_Тех.рез.езда молод.лош." xfId="91"/>
    <cellStyle name="Обычный_ЧМ выездка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workbookViewId="0" topLeftCell="A13">
      <selection activeCell="A5" sqref="A5:W5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6.7109375" style="0" hidden="1" customWidth="1"/>
    <col min="4" max="4" width="6.7109375" style="0" customWidth="1"/>
    <col min="5" max="5" width="8.7109375" style="0" hidden="1" customWidth="1"/>
    <col min="6" max="6" width="34.7109375" style="0" customWidth="1"/>
    <col min="7" max="7" width="8.7109375" style="0" hidden="1" customWidth="1"/>
    <col min="8" max="8" width="17.7109375" style="0" hidden="1" customWidth="1"/>
    <col min="9" max="9" width="20.7109375" style="0" customWidth="1"/>
    <col min="10" max="10" width="6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8.7109375" style="0" customWidth="1"/>
    <col min="15" max="15" width="4.7109375" style="0" customWidth="1"/>
    <col min="16" max="16" width="6.7109375" style="0" customWidth="1"/>
    <col min="17" max="17" width="8.7109375" style="0" customWidth="1"/>
    <col min="18" max="20" width="4.7109375" style="0" customWidth="1"/>
    <col min="21" max="21" width="6.7109375" style="0" customWidth="1"/>
    <col min="22" max="22" width="8.7109375" style="0" customWidth="1"/>
    <col min="23" max="23" width="6.7109375" style="0" hidden="1" customWidth="1"/>
  </cols>
  <sheetData>
    <row r="1" spans="1:23" s="13" customFormat="1" ht="24.75" customHeight="1">
      <c r="A1" s="280" t="s">
        <v>107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1:23" s="13" customFormat="1" ht="24.75" customHeight="1">
      <c r="A2" s="285" t="s">
        <v>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</row>
    <row r="3" spans="1:23" ht="24.75" customHeight="1">
      <c r="A3" s="285" t="s">
        <v>20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</row>
    <row r="4" spans="1:23" ht="24.75" customHeight="1">
      <c r="A4" s="288" t="s">
        <v>13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</row>
    <row r="5" spans="1:23" ht="24.75" customHeight="1">
      <c r="A5" s="285" t="s">
        <v>26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</row>
    <row r="6" spans="1:23" ht="24.75" customHeight="1">
      <c r="A6" s="284" t="s">
        <v>219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1:23" s="36" customFormat="1" ht="24.75" customHeight="1">
      <c r="A7" s="31" t="s">
        <v>25</v>
      </c>
      <c r="B7" s="32"/>
      <c r="C7" s="32"/>
      <c r="D7" s="33"/>
      <c r="E7" s="33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83" t="s">
        <v>106</v>
      </c>
      <c r="S7" s="283"/>
      <c r="T7" s="283"/>
      <c r="U7" s="283"/>
      <c r="V7" s="283"/>
      <c r="W7" s="283"/>
    </row>
    <row r="8" spans="1:23" ht="19.5" customHeight="1">
      <c r="A8" s="286" t="s">
        <v>1</v>
      </c>
      <c r="B8" s="291" t="s">
        <v>17</v>
      </c>
      <c r="C8" s="302" t="s">
        <v>21</v>
      </c>
      <c r="D8" s="297" t="s">
        <v>11</v>
      </c>
      <c r="E8" s="293" t="s">
        <v>12</v>
      </c>
      <c r="F8" s="289" t="s">
        <v>18</v>
      </c>
      <c r="G8" s="293" t="s">
        <v>12</v>
      </c>
      <c r="H8" s="293" t="s">
        <v>8</v>
      </c>
      <c r="I8" s="303" t="s">
        <v>4</v>
      </c>
      <c r="J8" s="305" t="s">
        <v>9</v>
      </c>
      <c r="K8" s="306"/>
      <c r="L8" s="308"/>
      <c r="M8" s="305" t="s">
        <v>5</v>
      </c>
      <c r="N8" s="306"/>
      <c r="O8" s="308"/>
      <c r="P8" s="305" t="s">
        <v>10</v>
      </c>
      <c r="Q8" s="306"/>
      <c r="R8" s="306"/>
      <c r="S8" s="307" t="s">
        <v>28</v>
      </c>
      <c r="T8" s="295" t="s">
        <v>29</v>
      </c>
      <c r="U8" s="286" t="s">
        <v>6</v>
      </c>
      <c r="V8" s="300" t="s">
        <v>24</v>
      </c>
      <c r="W8" s="281" t="s">
        <v>15</v>
      </c>
    </row>
    <row r="9" spans="1:23" ht="39.75" customHeight="1">
      <c r="A9" s="287"/>
      <c r="B9" s="292"/>
      <c r="C9" s="302"/>
      <c r="D9" s="298"/>
      <c r="E9" s="294"/>
      <c r="F9" s="290"/>
      <c r="G9" s="294"/>
      <c r="H9" s="299"/>
      <c r="I9" s="304"/>
      <c r="J9" s="46" t="s">
        <v>16</v>
      </c>
      <c r="K9" s="47" t="s">
        <v>0</v>
      </c>
      <c r="L9" s="46" t="s">
        <v>1</v>
      </c>
      <c r="M9" s="46" t="s">
        <v>16</v>
      </c>
      <c r="N9" s="47" t="s">
        <v>0</v>
      </c>
      <c r="O9" s="46" t="s">
        <v>1</v>
      </c>
      <c r="P9" s="46" t="s">
        <v>16</v>
      </c>
      <c r="Q9" s="47" t="s">
        <v>0</v>
      </c>
      <c r="R9" s="167" t="s">
        <v>1</v>
      </c>
      <c r="S9" s="307"/>
      <c r="T9" s="296"/>
      <c r="U9" s="287"/>
      <c r="V9" s="301"/>
      <c r="W9" s="282"/>
    </row>
    <row r="10" spans="1:23" ht="31.5" customHeight="1">
      <c r="A10" s="5">
        <v>1</v>
      </c>
      <c r="B10" s="132" t="s">
        <v>172</v>
      </c>
      <c r="C10" s="139" t="s">
        <v>173</v>
      </c>
      <c r="D10" s="73" t="s">
        <v>37</v>
      </c>
      <c r="E10" s="172" t="s">
        <v>174</v>
      </c>
      <c r="F10" s="132" t="s">
        <v>178</v>
      </c>
      <c r="G10" s="77" t="s">
        <v>179</v>
      </c>
      <c r="H10" s="173" t="s">
        <v>177</v>
      </c>
      <c r="I10" s="185" t="s">
        <v>147</v>
      </c>
      <c r="J10" s="102">
        <v>236.5</v>
      </c>
      <c r="K10" s="49">
        <f aca="true" t="shared" si="0" ref="K10:K16">ROUND(J10/3.4,5)</f>
        <v>69.55882</v>
      </c>
      <c r="L10" s="48">
        <f aca="true" t="shared" si="1" ref="L10:L16">RANK(K10,K$10:K$16,0)</f>
        <v>1</v>
      </c>
      <c r="M10" s="102">
        <v>227</v>
      </c>
      <c r="N10" s="49">
        <f aca="true" t="shared" si="2" ref="N10:N16">ROUND(M10/3.4,5)</f>
        <v>66.76471</v>
      </c>
      <c r="O10" s="48">
        <f aca="true" t="shared" si="3" ref="O10:O16">RANK(N10,N$10:N$16,0)</f>
        <v>1</v>
      </c>
      <c r="P10" s="102">
        <v>223.5</v>
      </c>
      <c r="Q10" s="49">
        <f aca="true" t="shared" si="4" ref="Q10:Q16">ROUND(P10/3.4,5)</f>
        <v>65.73529</v>
      </c>
      <c r="R10" s="48">
        <f aca="true" t="shared" si="5" ref="R10:R16">RANK(Q10,Q$10:Q$16,0)</f>
        <v>1</v>
      </c>
      <c r="S10" s="14"/>
      <c r="T10" s="14"/>
      <c r="U10" s="102">
        <f aca="true" t="shared" si="6" ref="U10:U16">J10+M10+P10</f>
        <v>687</v>
      </c>
      <c r="V10" s="50">
        <f aca="true" t="shared" si="7" ref="V10:V16">ROUND(U10/3.4/3,5)</f>
        <v>67.35294</v>
      </c>
      <c r="W10" s="142"/>
    </row>
    <row r="11" spans="1:23" ht="31.5" customHeight="1">
      <c r="A11" s="88">
        <v>2</v>
      </c>
      <c r="B11" s="132" t="s">
        <v>172</v>
      </c>
      <c r="C11" s="181" t="s">
        <v>173</v>
      </c>
      <c r="D11" s="138" t="s">
        <v>37</v>
      </c>
      <c r="E11" s="241" t="s">
        <v>174</v>
      </c>
      <c r="F11" s="258" t="s">
        <v>175</v>
      </c>
      <c r="G11" s="143" t="s">
        <v>176</v>
      </c>
      <c r="H11" s="84" t="s">
        <v>177</v>
      </c>
      <c r="I11" s="185" t="s">
        <v>147</v>
      </c>
      <c r="J11" s="102">
        <v>214</v>
      </c>
      <c r="K11" s="49">
        <f t="shared" si="0"/>
        <v>62.94118</v>
      </c>
      <c r="L11" s="48">
        <f t="shared" si="1"/>
        <v>3</v>
      </c>
      <c r="M11" s="102">
        <v>217.5</v>
      </c>
      <c r="N11" s="49">
        <f t="shared" si="2"/>
        <v>63.97059</v>
      </c>
      <c r="O11" s="48">
        <f t="shared" si="3"/>
        <v>2</v>
      </c>
      <c r="P11" s="102">
        <v>211</v>
      </c>
      <c r="Q11" s="49">
        <f t="shared" si="4"/>
        <v>62.05882</v>
      </c>
      <c r="R11" s="48">
        <f t="shared" si="5"/>
        <v>2</v>
      </c>
      <c r="S11" s="14"/>
      <c r="T11" s="14"/>
      <c r="U11" s="102">
        <f t="shared" si="6"/>
        <v>642.5</v>
      </c>
      <c r="V11" s="50">
        <f t="shared" si="7"/>
        <v>62.9902</v>
      </c>
      <c r="W11" s="142"/>
    </row>
    <row r="12" spans="1:23" ht="31.5" customHeight="1">
      <c r="A12" s="5">
        <v>3</v>
      </c>
      <c r="B12" s="268" t="s">
        <v>51</v>
      </c>
      <c r="C12" s="100">
        <v>1984</v>
      </c>
      <c r="D12" s="8">
        <v>2</v>
      </c>
      <c r="E12" s="101" t="s">
        <v>52</v>
      </c>
      <c r="F12" s="69" t="s">
        <v>63</v>
      </c>
      <c r="G12" s="176" t="s">
        <v>64</v>
      </c>
      <c r="H12" s="147" t="s">
        <v>65</v>
      </c>
      <c r="I12" s="67" t="s">
        <v>32</v>
      </c>
      <c r="J12" s="102">
        <v>215.5</v>
      </c>
      <c r="K12" s="49">
        <f t="shared" si="0"/>
        <v>63.38235</v>
      </c>
      <c r="L12" s="48">
        <f t="shared" si="1"/>
        <v>2</v>
      </c>
      <c r="M12" s="102">
        <v>212.5</v>
      </c>
      <c r="N12" s="49">
        <f t="shared" si="2"/>
        <v>62.5</v>
      </c>
      <c r="O12" s="48">
        <f t="shared" si="3"/>
        <v>3</v>
      </c>
      <c r="P12" s="102">
        <v>209.5</v>
      </c>
      <c r="Q12" s="49">
        <f t="shared" si="4"/>
        <v>61.61765</v>
      </c>
      <c r="R12" s="48">
        <f t="shared" si="5"/>
        <v>3</v>
      </c>
      <c r="S12" s="14"/>
      <c r="T12" s="14"/>
      <c r="U12" s="102">
        <f t="shared" si="6"/>
        <v>637.5</v>
      </c>
      <c r="V12" s="50">
        <f t="shared" si="7"/>
        <v>62.5</v>
      </c>
      <c r="W12" s="142"/>
    </row>
    <row r="13" spans="1:23" ht="31.5" customHeight="1">
      <c r="A13" s="88">
        <v>4</v>
      </c>
      <c r="B13" s="72" t="s">
        <v>189</v>
      </c>
      <c r="C13" s="68" t="s">
        <v>190</v>
      </c>
      <c r="D13" s="73" t="s">
        <v>31</v>
      </c>
      <c r="E13" s="71" t="s">
        <v>191</v>
      </c>
      <c r="F13" s="132" t="s">
        <v>178</v>
      </c>
      <c r="G13" s="77" t="s">
        <v>179</v>
      </c>
      <c r="H13" s="173" t="s">
        <v>177</v>
      </c>
      <c r="I13" s="194" t="s">
        <v>147</v>
      </c>
      <c r="J13" s="102">
        <v>211</v>
      </c>
      <c r="K13" s="49">
        <f t="shared" si="0"/>
        <v>62.05882</v>
      </c>
      <c r="L13" s="48">
        <f t="shared" si="1"/>
        <v>5</v>
      </c>
      <c r="M13" s="102">
        <v>211.5</v>
      </c>
      <c r="N13" s="49">
        <f t="shared" si="2"/>
        <v>62.20588</v>
      </c>
      <c r="O13" s="48">
        <f t="shared" si="3"/>
        <v>4</v>
      </c>
      <c r="P13" s="102">
        <v>207</v>
      </c>
      <c r="Q13" s="49">
        <f t="shared" si="4"/>
        <v>60.88235</v>
      </c>
      <c r="R13" s="48">
        <f t="shared" si="5"/>
        <v>4</v>
      </c>
      <c r="S13" s="14"/>
      <c r="T13" s="14"/>
      <c r="U13" s="102">
        <f t="shared" si="6"/>
        <v>629.5</v>
      </c>
      <c r="V13" s="50">
        <f t="shared" si="7"/>
        <v>61.71569</v>
      </c>
      <c r="W13" s="142"/>
    </row>
    <row r="14" spans="1:23" ht="31.5" customHeight="1">
      <c r="A14" s="5">
        <v>5</v>
      </c>
      <c r="B14" s="132" t="s">
        <v>115</v>
      </c>
      <c r="C14" s="139" t="s">
        <v>116</v>
      </c>
      <c r="D14" s="198" t="s">
        <v>31</v>
      </c>
      <c r="E14" s="71"/>
      <c r="F14" s="238" t="s">
        <v>200</v>
      </c>
      <c r="G14" s="221" t="s">
        <v>201</v>
      </c>
      <c r="H14" s="221" t="s">
        <v>202</v>
      </c>
      <c r="I14" s="237" t="s">
        <v>111</v>
      </c>
      <c r="J14" s="102">
        <v>208.5</v>
      </c>
      <c r="K14" s="49">
        <f t="shared" si="0"/>
        <v>61.32353</v>
      </c>
      <c r="L14" s="48">
        <f t="shared" si="1"/>
        <v>6</v>
      </c>
      <c r="M14" s="102">
        <v>199.5</v>
      </c>
      <c r="N14" s="49">
        <f t="shared" si="2"/>
        <v>58.67647</v>
      </c>
      <c r="O14" s="48">
        <f t="shared" si="3"/>
        <v>6</v>
      </c>
      <c r="P14" s="102">
        <v>203.5</v>
      </c>
      <c r="Q14" s="49">
        <f t="shared" si="4"/>
        <v>59.85294</v>
      </c>
      <c r="R14" s="48">
        <f t="shared" si="5"/>
        <v>5</v>
      </c>
      <c r="S14" s="14"/>
      <c r="T14" s="14"/>
      <c r="U14" s="102">
        <f t="shared" si="6"/>
        <v>611.5</v>
      </c>
      <c r="V14" s="50">
        <f t="shared" si="7"/>
        <v>59.95098</v>
      </c>
      <c r="W14" s="142"/>
    </row>
    <row r="15" spans="1:23" ht="31.5" customHeight="1">
      <c r="A15" s="88">
        <v>6</v>
      </c>
      <c r="B15" s="248" t="s">
        <v>137</v>
      </c>
      <c r="C15" s="131">
        <v>1988</v>
      </c>
      <c r="D15" s="80" t="s">
        <v>31</v>
      </c>
      <c r="E15" s="209" t="s">
        <v>138</v>
      </c>
      <c r="F15" s="219" t="s">
        <v>139</v>
      </c>
      <c r="G15" s="250" t="s">
        <v>140</v>
      </c>
      <c r="H15" s="19" t="s">
        <v>141</v>
      </c>
      <c r="I15" s="131" t="s">
        <v>45</v>
      </c>
      <c r="J15" s="102">
        <v>200</v>
      </c>
      <c r="K15" s="49">
        <f t="shared" si="0"/>
        <v>58.82353</v>
      </c>
      <c r="L15" s="48">
        <f t="shared" si="1"/>
        <v>7</v>
      </c>
      <c r="M15" s="102">
        <v>207.5</v>
      </c>
      <c r="N15" s="49">
        <f t="shared" si="2"/>
        <v>61.02941</v>
      </c>
      <c r="O15" s="48">
        <f t="shared" si="3"/>
        <v>5</v>
      </c>
      <c r="P15" s="102">
        <v>197</v>
      </c>
      <c r="Q15" s="49">
        <f t="shared" si="4"/>
        <v>57.94118</v>
      </c>
      <c r="R15" s="48">
        <f t="shared" si="5"/>
        <v>6</v>
      </c>
      <c r="S15" s="14"/>
      <c r="T15" s="14"/>
      <c r="U15" s="102">
        <f t="shared" si="6"/>
        <v>604.5</v>
      </c>
      <c r="V15" s="50">
        <f t="shared" si="7"/>
        <v>59.26471</v>
      </c>
      <c r="W15" s="142"/>
    </row>
    <row r="16" spans="1:23" ht="31.5" customHeight="1">
      <c r="A16" s="5">
        <v>7</v>
      </c>
      <c r="B16" s="182" t="s">
        <v>108</v>
      </c>
      <c r="C16" s="118" t="s">
        <v>109</v>
      </c>
      <c r="D16" s="138" t="s">
        <v>37</v>
      </c>
      <c r="E16" s="206" t="s">
        <v>110</v>
      </c>
      <c r="F16" s="270" t="s">
        <v>112</v>
      </c>
      <c r="G16" s="85" t="s">
        <v>113</v>
      </c>
      <c r="H16" s="262" t="s">
        <v>114</v>
      </c>
      <c r="I16" s="237" t="s">
        <v>111</v>
      </c>
      <c r="J16" s="102">
        <v>213.5</v>
      </c>
      <c r="K16" s="49">
        <f t="shared" si="0"/>
        <v>62.79412</v>
      </c>
      <c r="L16" s="48">
        <f t="shared" si="1"/>
        <v>4</v>
      </c>
      <c r="M16" s="102">
        <v>199.5</v>
      </c>
      <c r="N16" s="49">
        <f t="shared" si="2"/>
        <v>58.67647</v>
      </c>
      <c r="O16" s="48">
        <f t="shared" si="3"/>
        <v>6</v>
      </c>
      <c r="P16" s="102">
        <v>190.5</v>
      </c>
      <c r="Q16" s="49">
        <f t="shared" si="4"/>
        <v>56.02941</v>
      </c>
      <c r="R16" s="48">
        <f t="shared" si="5"/>
        <v>7</v>
      </c>
      <c r="S16" s="14"/>
      <c r="T16" s="14"/>
      <c r="U16" s="102">
        <f t="shared" si="6"/>
        <v>603.5</v>
      </c>
      <c r="V16" s="50">
        <f t="shared" si="7"/>
        <v>59.16667</v>
      </c>
      <c r="W16" s="142"/>
    </row>
    <row r="17" spans="1:22" ht="24.75" customHeight="1">
      <c r="A17" s="51"/>
      <c r="B17" s="60"/>
      <c r="C17" s="60"/>
      <c r="D17" s="61"/>
      <c r="E17" s="61"/>
      <c r="F17" s="62"/>
      <c r="G17" s="63"/>
      <c r="H17" s="64"/>
      <c r="I17" s="65"/>
      <c r="J17" s="52"/>
      <c r="K17" s="53"/>
      <c r="L17" s="52"/>
      <c r="M17" s="52"/>
      <c r="N17" s="53"/>
      <c r="O17" s="52"/>
      <c r="P17" s="52"/>
      <c r="Q17" s="53"/>
      <c r="R17" s="52"/>
      <c r="S17" s="66"/>
      <c r="T17" s="66"/>
      <c r="U17" s="52"/>
      <c r="V17" s="54"/>
    </row>
    <row r="18" spans="1:22" ht="24.75" customHeight="1">
      <c r="A18" s="23"/>
      <c r="B18" s="37" t="s">
        <v>2</v>
      </c>
      <c r="C18" s="37"/>
      <c r="D18" s="38"/>
      <c r="E18" s="38"/>
      <c r="F18" s="23"/>
      <c r="G18" s="23"/>
      <c r="H18" s="39"/>
      <c r="I18" s="159" t="s">
        <v>220</v>
      </c>
      <c r="J18" s="24"/>
      <c r="K18" s="6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3" ht="24.75" customHeight="1">
      <c r="A19" s="41"/>
      <c r="B19" s="42" t="s">
        <v>3</v>
      </c>
      <c r="C19" s="42"/>
      <c r="D19" s="29"/>
      <c r="E19" s="29"/>
      <c r="F19" s="35"/>
      <c r="G19" s="35"/>
      <c r="H19" s="11"/>
      <c r="I19" s="160" t="s">
        <v>44</v>
      </c>
      <c r="J19" s="12"/>
      <c r="K19" s="6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0"/>
    </row>
    <row r="20" spans="1:23" s="40" customFormat="1" ht="24.75" customHeight="1">
      <c r="A20"/>
      <c r="B20" s="4"/>
      <c r="C20" s="4"/>
      <c r="D20" s="4"/>
      <c r="E20" s="4"/>
      <c r="F20" s="4"/>
      <c r="G20" s="4"/>
      <c r="H20" s="4"/>
      <c r="I20" s="4"/>
      <c r="J20" s="4"/>
      <c r="K20" s="4"/>
      <c r="L20"/>
      <c r="M20"/>
      <c r="N20"/>
      <c r="O20"/>
      <c r="P20"/>
      <c r="Q20"/>
      <c r="R20"/>
      <c r="S20"/>
      <c r="T20"/>
      <c r="U20"/>
      <c r="V20"/>
      <c r="W20" s="43"/>
    </row>
    <row r="21" spans="1:23" s="43" customFormat="1" ht="24.75" customHeight="1">
      <c r="A21"/>
      <c r="B21" s="4"/>
      <c r="C21" s="4"/>
      <c r="D21" s="4"/>
      <c r="E21" s="4"/>
      <c r="F21" s="4"/>
      <c r="G21" s="4"/>
      <c r="H21" s="4"/>
      <c r="I21" s="4"/>
      <c r="J21" s="4"/>
      <c r="K21" s="4"/>
      <c r="L21"/>
      <c r="M21"/>
      <c r="N21"/>
      <c r="O21"/>
      <c r="P21"/>
      <c r="Q21"/>
      <c r="R21"/>
      <c r="S21"/>
      <c r="T21"/>
      <c r="U21"/>
      <c r="V21"/>
      <c r="W21"/>
    </row>
  </sheetData>
  <sheetProtection/>
  <mergeCells count="24">
    <mergeCell ref="V8:V9"/>
    <mergeCell ref="C8:C9"/>
    <mergeCell ref="I8:I9"/>
    <mergeCell ref="P8:R8"/>
    <mergeCell ref="S8:S9"/>
    <mergeCell ref="J8:L8"/>
    <mergeCell ref="M8:O8"/>
    <mergeCell ref="B8:B9"/>
    <mergeCell ref="G8:G9"/>
    <mergeCell ref="E8:E9"/>
    <mergeCell ref="T8:T9"/>
    <mergeCell ref="A8:A9"/>
    <mergeCell ref="D8:D9"/>
    <mergeCell ref="H8:H9"/>
    <mergeCell ref="A1:W1"/>
    <mergeCell ref="W8:W9"/>
    <mergeCell ref="R7:W7"/>
    <mergeCell ref="A6:W6"/>
    <mergeCell ref="A5:W5"/>
    <mergeCell ref="A2:W2"/>
    <mergeCell ref="U8:U9"/>
    <mergeCell ref="A4:W4"/>
    <mergeCell ref="A3:W3"/>
    <mergeCell ref="F8:F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workbookViewId="0" topLeftCell="A1">
      <selection activeCell="A5" sqref="A5:Q5"/>
    </sheetView>
  </sheetViews>
  <sheetFormatPr defaultColWidth="9.140625" defaultRowHeight="12.75"/>
  <cols>
    <col min="1" max="1" width="4.7109375" style="388" customWidth="1"/>
    <col min="2" max="2" width="20.7109375" style="374" customWidth="1"/>
    <col min="3" max="3" width="6.7109375" style="337" hidden="1" customWidth="1"/>
    <col min="4" max="4" width="6.7109375" style="337" customWidth="1"/>
    <col min="5" max="5" width="8.7109375" style="337" hidden="1" customWidth="1"/>
    <col min="6" max="6" width="36.7109375" style="374" customWidth="1"/>
    <col min="7" max="7" width="8.7109375" style="374" hidden="1" customWidth="1"/>
    <col min="8" max="8" width="19.7109375" style="374" hidden="1" customWidth="1"/>
    <col min="9" max="9" width="20.7109375" style="374" customWidth="1"/>
    <col min="10" max="10" width="13.7109375" style="374" customWidth="1"/>
    <col min="11" max="11" width="13.7109375" style="389" customWidth="1"/>
    <col min="12" max="12" width="13.7109375" style="379" customWidth="1"/>
    <col min="13" max="13" width="13.7109375" style="390" customWidth="1"/>
    <col min="14" max="14" width="13.7109375" style="391" customWidth="1"/>
    <col min="15" max="15" width="4.7109375" style="391" customWidth="1"/>
    <col min="16" max="16" width="9.7109375" style="380" customWidth="1"/>
    <col min="17" max="17" width="9.7109375" style="391" customWidth="1"/>
    <col min="18" max="16384" width="9.140625" style="374" customWidth="1"/>
  </cols>
  <sheetData>
    <row r="1" spans="1:17" s="337" customFormat="1" ht="24.75" customHeight="1">
      <c r="A1" s="327" t="s">
        <v>107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</row>
    <row r="2" spans="1:17" s="337" customFormat="1" ht="24.75" customHeight="1">
      <c r="A2" s="328" t="s">
        <v>19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1:17" s="338" customFormat="1" ht="24.75" customHeight="1">
      <c r="A3" s="328" t="s">
        <v>20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</row>
    <row r="4" spans="1:17" s="338" customFormat="1" ht="24.75" customHeight="1">
      <c r="A4" s="339" t="s">
        <v>248</v>
      </c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</row>
    <row r="5" spans="1:23" s="338" customFormat="1" ht="24.75" customHeight="1">
      <c r="A5" s="284" t="s">
        <v>231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392"/>
      <c r="S5" s="392"/>
      <c r="T5" s="392"/>
      <c r="U5" s="392"/>
      <c r="V5" s="392"/>
      <c r="W5" s="392"/>
    </row>
    <row r="6" spans="1:17" s="346" customFormat="1" ht="24.75" customHeight="1">
      <c r="A6" s="28" t="s">
        <v>241</v>
      </c>
      <c r="B6" s="116"/>
      <c r="C6" s="340"/>
      <c r="D6" s="340"/>
      <c r="E6" s="340"/>
      <c r="F6" s="341"/>
      <c r="G6" s="341"/>
      <c r="H6" s="341"/>
      <c r="I6" s="341"/>
      <c r="J6" s="341"/>
      <c r="K6" s="342"/>
      <c r="L6" s="341"/>
      <c r="M6" s="343"/>
      <c r="N6" s="344"/>
      <c r="O6" s="345" t="s">
        <v>106</v>
      </c>
      <c r="P6" s="345"/>
      <c r="Q6" s="345"/>
    </row>
    <row r="7" spans="1:17" s="350" customFormat="1" ht="19.5" customHeight="1">
      <c r="A7" s="297" t="s">
        <v>1</v>
      </c>
      <c r="B7" s="298" t="s">
        <v>17</v>
      </c>
      <c r="C7" s="347" t="s">
        <v>21</v>
      </c>
      <c r="D7" s="348" t="s">
        <v>11</v>
      </c>
      <c r="E7" s="300" t="s">
        <v>12</v>
      </c>
      <c r="F7" s="326" t="s">
        <v>18</v>
      </c>
      <c r="G7" s="300" t="s">
        <v>12</v>
      </c>
      <c r="H7" s="298" t="s">
        <v>8</v>
      </c>
      <c r="I7" s="298" t="s">
        <v>4</v>
      </c>
      <c r="J7" s="298" t="s">
        <v>242</v>
      </c>
      <c r="K7" s="298" t="s">
        <v>243</v>
      </c>
      <c r="L7" s="298" t="s">
        <v>244</v>
      </c>
      <c r="M7" s="298" t="s">
        <v>245</v>
      </c>
      <c r="N7" s="298" t="s">
        <v>246</v>
      </c>
      <c r="O7" s="349" t="s">
        <v>247</v>
      </c>
      <c r="P7" s="300" t="s">
        <v>6</v>
      </c>
      <c r="Q7" s="300" t="s">
        <v>22</v>
      </c>
    </row>
    <row r="8" spans="1:17" s="350" customFormat="1" ht="39.75" customHeight="1">
      <c r="A8" s="297"/>
      <c r="B8" s="298"/>
      <c r="C8" s="351"/>
      <c r="D8" s="352"/>
      <c r="E8" s="301"/>
      <c r="F8" s="325"/>
      <c r="G8" s="301"/>
      <c r="H8" s="298"/>
      <c r="I8" s="298"/>
      <c r="J8" s="298"/>
      <c r="K8" s="298"/>
      <c r="L8" s="298"/>
      <c r="M8" s="298"/>
      <c r="N8" s="298"/>
      <c r="O8" s="286"/>
      <c r="P8" s="301"/>
      <c r="Q8" s="301"/>
    </row>
    <row r="9" spans="1:17" s="350" customFormat="1" ht="31.5" customHeight="1">
      <c r="A9" s="17"/>
      <c r="B9" s="72" t="s">
        <v>54</v>
      </c>
      <c r="C9" s="118" t="s">
        <v>47</v>
      </c>
      <c r="D9" s="151" t="s">
        <v>31</v>
      </c>
      <c r="E9" s="187" t="s">
        <v>55</v>
      </c>
      <c r="F9" s="199" t="s">
        <v>238</v>
      </c>
      <c r="G9" s="74" t="s">
        <v>239</v>
      </c>
      <c r="H9" s="183" t="s">
        <v>240</v>
      </c>
      <c r="I9" s="82" t="s">
        <v>32</v>
      </c>
      <c r="J9" s="353">
        <v>7.2</v>
      </c>
      <c r="K9" s="353">
        <v>6.7</v>
      </c>
      <c r="L9" s="353">
        <v>6.6</v>
      </c>
      <c r="M9" s="353">
        <v>6</v>
      </c>
      <c r="N9" s="353">
        <v>7</v>
      </c>
      <c r="O9" s="354"/>
      <c r="P9" s="353">
        <f>J9+K9+L9+M9+N9</f>
        <v>33.5</v>
      </c>
      <c r="Q9" s="355">
        <v>67</v>
      </c>
    </row>
    <row r="10" spans="1:17" s="337" customFormat="1" ht="24.75" customHeight="1">
      <c r="A10" s="356"/>
      <c r="B10" s="357"/>
      <c r="C10" s="357"/>
      <c r="D10" s="357"/>
      <c r="E10" s="357"/>
      <c r="F10" s="357"/>
      <c r="G10" s="357"/>
      <c r="H10" s="357"/>
      <c r="I10" s="357"/>
      <c r="J10" s="357"/>
      <c r="K10" s="358"/>
      <c r="L10" s="357"/>
      <c r="M10" s="359"/>
      <c r="N10" s="360"/>
      <c r="O10" s="360"/>
      <c r="P10" s="357"/>
      <c r="Q10" s="357"/>
    </row>
    <row r="11" spans="1:22" s="350" customFormat="1" ht="24.75" customHeight="1">
      <c r="A11" s="361"/>
      <c r="B11" s="21" t="s">
        <v>2</v>
      </c>
      <c r="C11" s="22"/>
      <c r="D11" s="22"/>
      <c r="E11" s="22"/>
      <c r="F11" s="362"/>
      <c r="G11" s="362"/>
      <c r="H11" s="362"/>
      <c r="I11" s="159" t="s">
        <v>220</v>
      </c>
      <c r="J11" s="24"/>
      <c r="K11" s="6"/>
      <c r="L11" s="20"/>
      <c r="M11" s="20"/>
      <c r="N11" s="363"/>
      <c r="O11" s="363"/>
      <c r="P11" s="363"/>
      <c r="Q11" s="363"/>
      <c r="V11" s="364"/>
    </row>
    <row r="12" spans="1:22" s="368" customFormat="1" ht="24.75" customHeight="1">
      <c r="A12" s="365"/>
      <c r="B12" s="27" t="s">
        <v>3</v>
      </c>
      <c r="C12" s="28"/>
      <c r="D12" s="28"/>
      <c r="E12" s="28"/>
      <c r="F12" s="366"/>
      <c r="G12" s="366"/>
      <c r="H12" s="366"/>
      <c r="I12" s="160" t="s">
        <v>44</v>
      </c>
      <c r="J12" s="12"/>
      <c r="K12" s="6"/>
      <c r="L12" s="26"/>
      <c r="M12" s="26"/>
      <c r="N12" s="367"/>
      <c r="O12" s="367"/>
      <c r="P12" s="367"/>
      <c r="Q12" s="367"/>
      <c r="V12" s="369"/>
    </row>
    <row r="13" spans="1:22" ht="15.75" customHeight="1">
      <c r="A13" s="358"/>
      <c r="B13" s="370"/>
      <c r="C13" s="371"/>
      <c r="D13" s="371"/>
      <c r="E13" s="371"/>
      <c r="F13" s="372"/>
      <c r="G13" s="372"/>
      <c r="H13" s="372"/>
      <c r="I13" s="372"/>
      <c r="J13" s="372"/>
      <c r="K13" s="373"/>
      <c r="L13" s="373"/>
      <c r="M13" s="373"/>
      <c r="N13" s="373"/>
      <c r="O13" s="373"/>
      <c r="P13" s="373"/>
      <c r="Q13" s="373"/>
      <c r="V13" s="375"/>
    </row>
    <row r="14" spans="1:22" s="379" customFormat="1" ht="15" customHeight="1">
      <c r="A14" s="376"/>
      <c r="B14" s="376"/>
      <c r="C14" s="377"/>
      <c r="D14" s="377"/>
      <c r="E14" s="377"/>
      <c r="F14" s="376"/>
      <c r="G14" s="376"/>
      <c r="H14" s="376"/>
      <c r="I14" s="376"/>
      <c r="J14" s="376"/>
      <c r="K14" s="376"/>
      <c r="L14" s="376"/>
      <c r="M14" s="378"/>
      <c r="N14" s="376"/>
      <c r="O14" s="376"/>
      <c r="P14" s="376"/>
      <c r="Q14" s="376"/>
      <c r="V14" s="380"/>
    </row>
    <row r="15" spans="1:17" ht="15.75">
      <c r="A15" s="381"/>
      <c r="B15" s="382"/>
      <c r="C15" s="383"/>
      <c r="D15" s="383"/>
      <c r="E15" s="383"/>
      <c r="F15" s="382"/>
      <c r="G15" s="382"/>
      <c r="H15" s="382"/>
      <c r="I15" s="382"/>
      <c r="J15" s="382"/>
      <c r="K15" s="384"/>
      <c r="L15" s="376"/>
      <c r="M15" s="385"/>
      <c r="N15" s="386"/>
      <c r="O15" s="386"/>
      <c r="P15" s="387"/>
      <c r="Q15" s="386"/>
    </row>
    <row r="16" spans="1:17" ht="15.75" customHeight="1">
      <c r="A16" s="381"/>
      <c r="B16" s="382"/>
      <c r="C16" s="383"/>
      <c r="D16" s="383"/>
      <c r="E16" s="383"/>
      <c r="F16" s="382"/>
      <c r="G16" s="382"/>
      <c r="H16" s="382"/>
      <c r="I16" s="382"/>
      <c r="J16" s="382"/>
      <c r="K16" s="384"/>
      <c r="L16" s="376"/>
      <c r="M16" s="385"/>
      <c r="N16" s="386"/>
      <c r="O16" s="386"/>
      <c r="P16" s="387"/>
      <c r="Q16" s="386"/>
    </row>
    <row r="17" spans="1:17" ht="15.75">
      <c r="A17" s="381"/>
      <c r="B17" s="382"/>
      <c r="C17" s="383"/>
      <c r="D17" s="383"/>
      <c r="E17" s="383"/>
      <c r="F17" s="382"/>
      <c r="G17" s="382"/>
      <c r="H17" s="382"/>
      <c r="I17" s="382"/>
      <c r="J17" s="382"/>
      <c r="K17" s="384"/>
      <c r="L17" s="376"/>
      <c r="M17" s="385"/>
      <c r="N17" s="386"/>
      <c r="O17" s="386"/>
      <c r="P17" s="387"/>
      <c r="Q17" s="386"/>
    </row>
  </sheetData>
  <sheetProtection/>
  <mergeCells count="23">
    <mergeCell ref="M7:M8"/>
    <mergeCell ref="N7:N8"/>
    <mergeCell ref="O7:O8"/>
    <mergeCell ref="P7:P8"/>
    <mergeCell ref="Q7:Q8"/>
    <mergeCell ref="G7:G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E7:E8"/>
    <mergeCell ref="F7:F8"/>
    <mergeCell ref="A1:Q1"/>
    <mergeCell ref="A2:Q2"/>
    <mergeCell ref="A3:Q3"/>
    <mergeCell ref="A4:Q4"/>
    <mergeCell ref="A5:Q5"/>
    <mergeCell ref="O6:Q6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workbookViewId="0" topLeftCell="A1">
      <selection activeCell="F17" sqref="F17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2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customWidth="1"/>
    <col min="24" max="16384" width="9.140625" style="1" customWidth="1"/>
  </cols>
  <sheetData>
    <row r="1" spans="1:23" ht="24.75" customHeight="1">
      <c r="A1" s="315" t="s">
        <v>107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1:23" ht="24.75" customHeight="1">
      <c r="A2" s="316" t="s">
        <v>19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23" ht="24.75" customHeight="1">
      <c r="A3" s="316" t="s">
        <v>20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</row>
    <row r="4" spans="1:23" s="55" customFormat="1" ht="24.75" customHeight="1">
      <c r="A4" s="317" t="s">
        <v>14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55" customFormat="1" ht="24.75" customHeight="1">
      <c r="A5" s="316" t="s">
        <v>229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</row>
    <row r="6" spans="1:24" ht="24.75" customHeight="1">
      <c r="A6" s="284" t="s">
        <v>219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3"/>
    </row>
    <row r="7" spans="1:23" s="45" customFormat="1" ht="24.75" customHeight="1">
      <c r="A7" s="31" t="s">
        <v>25</v>
      </c>
      <c r="B7" s="32"/>
      <c r="C7" s="33"/>
      <c r="D7" s="33"/>
      <c r="E7" s="33"/>
      <c r="F7" s="34"/>
      <c r="G7" s="34"/>
      <c r="H7" s="34"/>
      <c r="I7" s="44"/>
      <c r="J7" s="44"/>
      <c r="K7" s="44"/>
      <c r="L7" s="44"/>
      <c r="M7" s="44"/>
      <c r="N7" s="44"/>
      <c r="O7" s="44"/>
      <c r="P7" s="44"/>
      <c r="Q7" s="312" t="s">
        <v>106</v>
      </c>
      <c r="R7" s="312"/>
      <c r="S7" s="312"/>
      <c r="T7" s="312"/>
      <c r="U7" s="312"/>
      <c r="V7" s="312"/>
      <c r="W7" s="312"/>
    </row>
    <row r="8" spans="1:23" ht="19.5" customHeight="1">
      <c r="A8" s="311" t="s">
        <v>1</v>
      </c>
      <c r="B8" s="309" t="s">
        <v>17</v>
      </c>
      <c r="C8" s="302" t="s">
        <v>21</v>
      </c>
      <c r="D8" s="297" t="s">
        <v>11</v>
      </c>
      <c r="E8" s="298" t="s">
        <v>12</v>
      </c>
      <c r="F8" s="313" t="s">
        <v>18</v>
      </c>
      <c r="G8" s="314" t="s">
        <v>12</v>
      </c>
      <c r="H8" s="314" t="s">
        <v>8</v>
      </c>
      <c r="I8" s="309" t="s">
        <v>4</v>
      </c>
      <c r="J8" s="309" t="s">
        <v>9</v>
      </c>
      <c r="K8" s="309"/>
      <c r="L8" s="309"/>
      <c r="M8" s="309" t="s">
        <v>5</v>
      </c>
      <c r="N8" s="309"/>
      <c r="O8" s="309"/>
      <c r="P8" s="309" t="s">
        <v>10</v>
      </c>
      <c r="Q8" s="309"/>
      <c r="R8" s="309"/>
      <c r="S8" s="307" t="s">
        <v>28</v>
      </c>
      <c r="T8" s="295" t="s">
        <v>29</v>
      </c>
      <c r="U8" s="311" t="s">
        <v>6</v>
      </c>
      <c r="V8" s="309" t="s">
        <v>22</v>
      </c>
      <c r="W8" s="281" t="s">
        <v>15</v>
      </c>
    </row>
    <row r="9" spans="1:23" ht="39.75" customHeight="1">
      <c r="A9" s="311"/>
      <c r="B9" s="309"/>
      <c r="C9" s="302"/>
      <c r="D9" s="298"/>
      <c r="E9" s="298"/>
      <c r="F9" s="313"/>
      <c r="G9" s="314"/>
      <c r="H9" s="314"/>
      <c r="I9" s="309"/>
      <c r="J9" s="46" t="s">
        <v>16</v>
      </c>
      <c r="K9" s="47" t="s">
        <v>0</v>
      </c>
      <c r="L9" s="46" t="s">
        <v>1</v>
      </c>
      <c r="M9" s="46" t="s">
        <v>16</v>
      </c>
      <c r="N9" s="47" t="s">
        <v>0</v>
      </c>
      <c r="O9" s="46" t="s">
        <v>1</v>
      </c>
      <c r="P9" s="46" t="s">
        <v>16</v>
      </c>
      <c r="Q9" s="47" t="s">
        <v>0</v>
      </c>
      <c r="R9" s="46" t="s">
        <v>1</v>
      </c>
      <c r="S9" s="307"/>
      <c r="T9" s="296"/>
      <c r="U9" s="311"/>
      <c r="V9" s="310"/>
      <c r="W9" s="282"/>
    </row>
    <row r="10" spans="1:23" ht="31.5" customHeight="1">
      <c r="A10" s="115">
        <v>1</v>
      </c>
      <c r="B10" s="258" t="s">
        <v>192</v>
      </c>
      <c r="C10" s="92" t="s">
        <v>116</v>
      </c>
      <c r="D10" s="240" t="s">
        <v>31</v>
      </c>
      <c r="E10" s="143"/>
      <c r="F10" s="76" t="s">
        <v>193</v>
      </c>
      <c r="G10" s="7" t="s">
        <v>194</v>
      </c>
      <c r="H10" s="148" t="s">
        <v>195</v>
      </c>
      <c r="I10" s="175" t="s">
        <v>147</v>
      </c>
      <c r="J10" s="102">
        <v>201.5</v>
      </c>
      <c r="K10" s="49">
        <f>ROUND(J10/3,5)</f>
        <v>67.16667</v>
      </c>
      <c r="L10" s="89">
        <f>RANK(K10,K$9:K$14,0)</f>
        <v>1</v>
      </c>
      <c r="M10" s="102">
        <v>197.5</v>
      </c>
      <c r="N10" s="49">
        <f>ROUND(M10/3,5)</f>
        <v>65.83333</v>
      </c>
      <c r="O10" s="89">
        <f>RANK(N10,N$9:N$14,0)</f>
        <v>1</v>
      </c>
      <c r="P10" s="102">
        <v>201</v>
      </c>
      <c r="Q10" s="49">
        <f>ROUND(P10/3,5)</f>
        <v>67</v>
      </c>
      <c r="R10" s="89">
        <f>RANK(Q10,Q$9:Q$14,0)</f>
        <v>1</v>
      </c>
      <c r="S10" s="14"/>
      <c r="T10" s="14"/>
      <c r="U10" s="102">
        <f>J10+M10+P10</f>
        <v>600</v>
      </c>
      <c r="V10" s="50">
        <f>ROUND(U10/3/3,5)</f>
        <v>66.66667</v>
      </c>
      <c r="W10" s="142" t="s">
        <v>103</v>
      </c>
    </row>
    <row r="11" spans="1:23" ht="31.5" customHeight="1">
      <c r="A11" s="115">
        <v>2</v>
      </c>
      <c r="B11" s="248" t="s">
        <v>142</v>
      </c>
      <c r="C11" s="131">
        <v>2003</v>
      </c>
      <c r="D11" s="131">
        <v>1</v>
      </c>
      <c r="E11" s="209" t="s">
        <v>143</v>
      </c>
      <c r="F11" s="269" t="s">
        <v>139</v>
      </c>
      <c r="G11" s="242" t="s">
        <v>140</v>
      </c>
      <c r="H11" s="84" t="s">
        <v>141</v>
      </c>
      <c r="I11" s="80" t="s">
        <v>45</v>
      </c>
      <c r="J11" s="102">
        <v>193</v>
      </c>
      <c r="K11" s="49">
        <f>ROUND(J11/3,5)</f>
        <v>64.33333</v>
      </c>
      <c r="L11" s="89">
        <f>RANK(K11,K$9:K$14,0)</f>
        <v>2</v>
      </c>
      <c r="M11" s="102">
        <v>195</v>
      </c>
      <c r="N11" s="49">
        <f>ROUND(M11/3,5)</f>
        <v>65</v>
      </c>
      <c r="O11" s="89">
        <f>RANK(N11,N$9:N$14,0)</f>
        <v>2</v>
      </c>
      <c r="P11" s="102">
        <v>197.5</v>
      </c>
      <c r="Q11" s="49">
        <f>ROUND(P11/3,5)</f>
        <v>65.83333</v>
      </c>
      <c r="R11" s="89">
        <f>RANK(Q11,Q$9:Q$14,0)</f>
        <v>2</v>
      </c>
      <c r="S11" s="14"/>
      <c r="T11" s="14"/>
      <c r="U11" s="102">
        <f>J11+M11+P11</f>
        <v>585.5</v>
      </c>
      <c r="V11" s="50">
        <f>ROUND(U11/3/3,5)</f>
        <v>65.05556</v>
      </c>
      <c r="W11" s="142" t="s">
        <v>103</v>
      </c>
    </row>
    <row r="12" spans="1:23" ht="31.5" customHeight="1">
      <c r="A12" s="115">
        <v>3</v>
      </c>
      <c r="B12" s="267" t="s">
        <v>218</v>
      </c>
      <c r="C12" s="80">
        <v>2001</v>
      </c>
      <c r="D12" s="131" t="s">
        <v>33</v>
      </c>
      <c r="E12" s="85"/>
      <c r="F12" s="81" t="s">
        <v>48</v>
      </c>
      <c r="G12" s="18" t="s">
        <v>49</v>
      </c>
      <c r="H12" s="15" t="s">
        <v>50</v>
      </c>
      <c r="I12" s="131" t="s">
        <v>45</v>
      </c>
      <c r="J12" s="102">
        <v>191.5</v>
      </c>
      <c r="K12" s="49">
        <f>ROUND(J12/3,5)</f>
        <v>63.83333</v>
      </c>
      <c r="L12" s="89">
        <f>RANK(K12,K$9:K$14,0)</f>
        <v>3</v>
      </c>
      <c r="M12" s="102">
        <v>192</v>
      </c>
      <c r="N12" s="49">
        <f>ROUND(M12/3,5)</f>
        <v>64</v>
      </c>
      <c r="O12" s="89">
        <f>RANK(N12,N$9:N$14,0)</f>
        <v>3</v>
      </c>
      <c r="P12" s="102">
        <v>187</v>
      </c>
      <c r="Q12" s="49">
        <f>ROUND(P12/3,5)</f>
        <v>62.33333</v>
      </c>
      <c r="R12" s="89">
        <f>RANK(Q12,Q$9:Q$14,0)</f>
        <v>3</v>
      </c>
      <c r="S12" s="14"/>
      <c r="T12" s="14"/>
      <c r="U12" s="102">
        <f>J12+M12+P12</f>
        <v>570.5</v>
      </c>
      <c r="V12" s="50">
        <f>ROUND(U12/3/3,5)</f>
        <v>63.38889</v>
      </c>
      <c r="W12" s="142" t="s">
        <v>35</v>
      </c>
    </row>
    <row r="13" spans="1:23" ht="31.5" customHeight="1">
      <c r="A13" s="115">
        <v>4</v>
      </c>
      <c r="B13" s="79" t="s">
        <v>88</v>
      </c>
      <c r="C13" s="80">
        <v>2002</v>
      </c>
      <c r="D13" s="80">
        <v>3</v>
      </c>
      <c r="E13" s="74"/>
      <c r="F13" s="76" t="s">
        <v>56</v>
      </c>
      <c r="G13" s="77" t="s">
        <v>57</v>
      </c>
      <c r="H13" s="148" t="s">
        <v>58</v>
      </c>
      <c r="I13" s="8" t="s">
        <v>32</v>
      </c>
      <c r="J13" s="102">
        <v>180</v>
      </c>
      <c r="K13" s="49">
        <f>ROUND(J13/3,5)</f>
        <v>60</v>
      </c>
      <c r="L13" s="89">
        <f>RANK(K13,K$9:K$14,0)</f>
        <v>4</v>
      </c>
      <c r="M13" s="102">
        <v>174</v>
      </c>
      <c r="N13" s="49">
        <f>ROUND(M13/3,5)</f>
        <v>58</v>
      </c>
      <c r="O13" s="89">
        <f>RANK(N13,N$9:N$14,0)</f>
        <v>4</v>
      </c>
      <c r="P13" s="102">
        <v>179</v>
      </c>
      <c r="Q13" s="49">
        <f>ROUND(P13/3,5)</f>
        <v>59.66667</v>
      </c>
      <c r="R13" s="89">
        <f>RANK(Q13,Q$9:Q$14,0)</f>
        <v>4</v>
      </c>
      <c r="S13" s="14"/>
      <c r="T13" s="14"/>
      <c r="U13" s="102">
        <f>J13+M13+P13</f>
        <v>533</v>
      </c>
      <c r="V13" s="50">
        <f>ROUND(U13/3/3,5)</f>
        <v>59.22222</v>
      </c>
      <c r="W13" s="142" t="s">
        <v>104</v>
      </c>
    </row>
    <row r="14" spans="1:23" ht="31.5" customHeight="1">
      <c r="A14" s="115">
        <v>5</v>
      </c>
      <c r="B14" s="69" t="s">
        <v>213</v>
      </c>
      <c r="C14" s="274">
        <v>2003</v>
      </c>
      <c r="D14" s="82" t="s">
        <v>35</v>
      </c>
      <c r="E14" s="129" t="s">
        <v>212</v>
      </c>
      <c r="F14" s="83" t="s">
        <v>211</v>
      </c>
      <c r="G14" s="220" t="s">
        <v>209</v>
      </c>
      <c r="H14" s="174" t="s">
        <v>210</v>
      </c>
      <c r="I14" s="185" t="s">
        <v>223</v>
      </c>
      <c r="J14" s="102">
        <v>163.5</v>
      </c>
      <c r="K14" s="49">
        <f>ROUND(J14/3,5)</f>
        <v>54.5</v>
      </c>
      <c r="L14" s="89">
        <f>RANK(K14,K$9:K$14,0)</f>
        <v>5</v>
      </c>
      <c r="M14" s="102">
        <v>158</v>
      </c>
      <c r="N14" s="49">
        <f>ROUND(M14/3,5)</f>
        <v>52.66667</v>
      </c>
      <c r="O14" s="89">
        <f>RANK(N14,N$9:N$14,0)</f>
        <v>5</v>
      </c>
      <c r="P14" s="102">
        <v>134</v>
      </c>
      <c r="Q14" s="49">
        <f>ROUND(P14/3,5)</f>
        <v>44.66667</v>
      </c>
      <c r="R14" s="89">
        <f>RANK(Q14,Q$9:Q$14,0)</f>
        <v>5</v>
      </c>
      <c r="S14" s="14"/>
      <c r="T14" s="14"/>
      <c r="U14" s="102">
        <f>J14+M14+P14</f>
        <v>455.5</v>
      </c>
      <c r="V14" s="50">
        <f>ROUND(U14/3/3,5)</f>
        <v>50.61111</v>
      </c>
      <c r="W14" s="142"/>
    </row>
    <row r="15" spans="1:22" ht="24.75" customHeight="1">
      <c r="A15" s="51"/>
      <c r="B15" s="108"/>
      <c r="C15" s="109"/>
      <c r="D15" s="106"/>
      <c r="E15" s="107"/>
      <c r="F15" s="110"/>
      <c r="G15" s="111"/>
      <c r="H15" s="112"/>
      <c r="I15" s="113"/>
      <c r="J15" s="114"/>
      <c r="K15" s="53"/>
      <c r="L15" s="52"/>
      <c r="M15" s="114"/>
      <c r="N15" s="53"/>
      <c r="O15" s="52"/>
      <c r="P15" s="114"/>
      <c r="Q15" s="53"/>
      <c r="R15" s="52"/>
      <c r="S15" s="51"/>
      <c r="T15" s="51"/>
      <c r="U15" s="114"/>
      <c r="V15" s="54"/>
    </row>
    <row r="16" spans="2:12" ht="24.75" customHeight="1">
      <c r="B16" s="37" t="s">
        <v>2</v>
      </c>
      <c r="I16" s="159" t="s">
        <v>224</v>
      </c>
      <c r="J16" s="24"/>
      <c r="K16" s="6"/>
      <c r="L16" s="23"/>
    </row>
    <row r="17" spans="2:12" ht="24.75" customHeight="1">
      <c r="B17" s="42" t="s">
        <v>3</v>
      </c>
      <c r="I17" s="160" t="s">
        <v>44</v>
      </c>
      <c r="J17" s="12"/>
      <c r="K17" s="6"/>
      <c r="L17" s="41"/>
    </row>
    <row r="18" ht="32.25" customHeight="1"/>
    <row r="19" ht="32.25" customHeight="1"/>
    <row r="26" spans="2:11" ht="15">
      <c r="B26" s="37"/>
      <c r="I26" s="23"/>
      <c r="J26" s="24"/>
      <c r="K26" s="6"/>
    </row>
    <row r="27" spans="2:11" ht="15">
      <c r="B27" s="42"/>
      <c r="I27" s="35"/>
      <c r="J27" s="12"/>
      <c r="K27" s="6"/>
    </row>
    <row r="32" ht="32.25" customHeight="1"/>
    <row r="33" ht="29.25" customHeight="1"/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workbookViewId="0" topLeftCell="A7">
      <selection activeCell="G7" sqref="G1:H16384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2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315" t="s">
        <v>107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1:23" ht="24.75" customHeight="1">
      <c r="A2" s="316" t="s">
        <v>19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23" ht="24.75" customHeight="1">
      <c r="A3" s="316" t="s">
        <v>20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</row>
    <row r="4" spans="1:23" s="55" customFormat="1" ht="24.75" customHeight="1">
      <c r="A4" s="317" t="s">
        <v>14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55" customFormat="1" ht="24.75" customHeight="1">
      <c r="A5" s="316" t="s">
        <v>26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</row>
    <row r="6" spans="1:24" ht="24.75" customHeight="1">
      <c r="A6" s="284" t="s">
        <v>219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3"/>
    </row>
    <row r="7" spans="1:23" s="45" customFormat="1" ht="24.75" customHeight="1">
      <c r="A7" s="31" t="s">
        <v>25</v>
      </c>
      <c r="B7" s="32"/>
      <c r="C7" s="33"/>
      <c r="D7" s="33"/>
      <c r="E7" s="33"/>
      <c r="F7" s="34"/>
      <c r="G7" s="34"/>
      <c r="H7" s="34"/>
      <c r="I7" s="44"/>
      <c r="J7" s="44"/>
      <c r="K7" s="44"/>
      <c r="L7" s="44"/>
      <c r="M7" s="44"/>
      <c r="N7" s="44"/>
      <c r="O7" s="44"/>
      <c r="P7" s="44"/>
      <c r="Q7" s="312" t="s">
        <v>106</v>
      </c>
      <c r="R7" s="312"/>
      <c r="S7" s="312"/>
      <c r="T7" s="312"/>
      <c r="U7" s="312"/>
      <c r="V7" s="312"/>
      <c r="W7" s="312"/>
    </row>
    <row r="8" spans="1:23" ht="19.5" customHeight="1">
      <c r="A8" s="311" t="s">
        <v>1</v>
      </c>
      <c r="B8" s="309" t="s">
        <v>17</v>
      </c>
      <c r="C8" s="302" t="s">
        <v>21</v>
      </c>
      <c r="D8" s="297" t="s">
        <v>11</v>
      </c>
      <c r="E8" s="298" t="s">
        <v>12</v>
      </c>
      <c r="F8" s="313" t="s">
        <v>18</v>
      </c>
      <c r="G8" s="314" t="s">
        <v>12</v>
      </c>
      <c r="H8" s="314" t="s">
        <v>8</v>
      </c>
      <c r="I8" s="309" t="s">
        <v>4</v>
      </c>
      <c r="J8" s="309" t="s">
        <v>9</v>
      </c>
      <c r="K8" s="309"/>
      <c r="L8" s="309"/>
      <c r="M8" s="309" t="s">
        <v>5</v>
      </c>
      <c r="N8" s="309"/>
      <c r="O8" s="309"/>
      <c r="P8" s="309" t="s">
        <v>10</v>
      </c>
      <c r="Q8" s="309"/>
      <c r="R8" s="309"/>
      <c r="S8" s="307" t="s">
        <v>28</v>
      </c>
      <c r="T8" s="295" t="s">
        <v>29</v>
      </c>
      <c r="U8" s="311" t="s">
        <v>6</v>
      </c>
      <c r="V8" s="309" t="s">
        <v>22</v>
      </c>
      <c r="W8" s="281" t="s">
        <v>15</v>
      </c>
    </row>
    <row r="9" spans="1:23" ht="39.75" customHeight="1">
      <c r="A9" s="311"/>
      <c r="B9" s="309"/>
      <c r="C9" s="302"/>
      <c r="D9" s="298"/>
      <c r="E9" s="298"/>
      <c r="F9" s="313"/>
      <c r="G9" s="314"/>
      <c r="H9" s="314"/>
      <c r="I9" s="309"/>
      <c r="J9" s="46" t="s">
        <v>16</v>
      </c>
      <c r="K9" s="47" t="s">
        <v>0</v>
      </c>
      <c r="L9" s="46" t="s">
        <v>1</v>
      </c>
      <c r="M9" s="46" t="s">
        <v>16</v>
      </c>
      <c r="N9" s="47" t="s">
        <v>0</v>
      </c>
      <c r="O9" s="46" t="s">
        <v>1</v>
      </c>
      <c r="P9" s="46" t="s">
        <v>16</v>
      </c>
      <c r="Q9" s="47" t="s">
        <v>0</v>
      </c>
      <c r="R9" s="46" t="s">
        <v>1</v>
      </c>
      <c r="S9" s="307"/>
      <c r="T9" s="296"/>
      <c r="U9" s="311"/>
      <c r="V9" s="310"/>
      <c r="W9" s="282"/>
    </row>
    <row r="10" spans="1:23" ht="31.5" customHeight="1">
      <c r="A10" s="115">
        <v>1</v>
      </c>
      <c r="B10" s="182" t="s">
        <v>180</v>
      </c>
      <c r="C10" s="92" t="s">
        <v>181</v>
      </c>
      <c r="D10" s="154" t="s">
        <v>31</v>
      </c>
      <c r="E10" s="184" t="s">
        <v>182</v>
      </c>
      <c r="F10" s="246" t="s">
        <v>186</v>
      </c>
      <c r="G10" s="156" t="s">
        <v>187</v>
      </c>
      <c r="H10" s="208" t="s">
        <v>188</v>
      </c>
      <c r="I10" s="175" t="s">
        <v>147</v>
      </c>
      <c r="J10" s="102">
        <v>198.5</v>
      </c>
      <c r="K10" s="49">
        <f aca="true" t="shared" si="0" ref="K10:K17">ROUND(J10/3,5)</f>
        <v>66.16667</v>
      </c>
      <c r="L10" s="89">
        <f aca="true" t="shared" si="1" ref="L10:L17">RANK(K10,K$9:K$17,0)</f>
        <v>1</v>
      </c>
      <c r="M10" s="102">
        <v>198.5</v>
      </c>
      <c r="N10" s="49">
        <f aca="true" t="shared" si="2" ref="N10:N17">ROUND(M10/3,5)</f>
        <v>66.16667</v>
      </c>
      <c r="O10" s="89">
        <f aca="true" t="shared" si="3" ref="O10:O17">RANK(N10,N$9:N$17,0)</f>
        <v>2</v>
      </c>
      <c r="P10" s="102">
        <v>202.5</v>
      </c>
      <c r="Q10" s="49">
        <f aca="true" t="shared" si="4" ref="Q10:Q17">ROUND(P10/3,5)</f>
        <v>67.5</v>
      </c>
      <c r="R10" s="89">
        <f aca="true" t="shared" si="5" ref="R10:R17">RANK(Q10,Q$9:Q$17,0)</f>
        <v>1</v>
      </c>
      <c r="S10" s="14"/>
      <c r="T10" s="14"/>
      <c r="U10" s="102">
        <f aca="true" t="shared" si="6" ref="U10:U17">J10+M10+P10</f>
        <v>599.5</v>
      </c>
      <c r="V10" s="50">
        <f aca="true" t="shared" si="7" ref="V10:V17">ROUND(U10/3/3,5)</f>
        <v>66.61111</v>
      </c>
      <c r="W10" s="142"/>
    </row>
    <row r="11" spans="1:23" ht="31.5" customHeight="1">
      <c r="A11" s="115">
        <v>2</v>
      </c>
      <c r="B11" s="227" t="s">
        <v>60</v>
      </c>
      <c r="C11" s="197" t="s">
        <v>36</v>
      </c>
      <c r="D11" s="198" t="s">
        <v>37</v>
      </c>
      <c r="E11" s="71" t="s">
        <v>61</v>
      </c>
      <c r="F11" s="117" t="s">
        <v>216</v>
      </c>
      <c r="G11" s="245" t="s">
        <v>38</v>
      </c>
      <c r="H11" s="152" t="s">
        <v>217</v>
      </c>
      <c r="I11" s="175" t="s">
        <v>170</v>
      </c>
      <c r="J11" s="102">
        <v>191</v>
      </c>
      <c r="K11" s="49">
        <f t="shared" si="0"/>
        <v>63.66667</v>
      </c>
      <c r="L11" s="89">
        <f t="shared" si="1"/>
        <v>3</v>
      </c>
      <c r="M11" s="102">
        <v>203</v>
      </c>
      <c r="N11" s="49">
        <f t="shared" si="2"/>
        <v>67.66667</v>
      </c>
      <c r="O11" s="89">
        <f t="shared" si="3"/>
        <v>1</v>
      </c>
      <c r="P11" s="102">
        <v>194</v>
      </c>
      <c r="Q11" s="49">
        <f t="shared" si="4"/>
        <v>64.66667</v>
      </c>
      <c r="R11" s="89">
        <f t="shared" si="5"/>
        <v>2</v>
      </c>
      <c r="S11" s="14"/>
      <c r="T11" s="14"/>
      <c r="U11" s="102">
        <f t="shared" si="6"/>
        <v>588</v>
      </c>
      <c r="V11" s="50">
        <f t="shared" si="7"/>
        <v>65.33333</v>
      </c>
      <c r="W11" s="142"/>
    </row>
    <row r="12" spans="1:23" ht="31.5" customHeight="1">
      <c r="A12" s="115">
        <v>3</v>
      </c>
      <c r="B12" s="69" t="s">
        <v>221</v>
      </c>
      <c r="C12" s="100">
        <v>1994</v>
      </c>
      <c r="D12" s="8" t="s">
        <v>31</v>
      </c>
      <c r="E12" s="179" t="s">
        <v>222</v>
      </c>
      <c r="F12" s="81" t="s">
        <v>48</v>
      </c>
      <c r="G12" s="18" t="s">
        <v>49</v>
      </c>
      <c r="H12" s="15" t="s">
        <v>50</v>
      </c>
      <c r="I12" s="80" t="s">
        <v>45</v>
      </c>
      <c r="J12" s="102">
        <v>192.5</v>
      </c>
      <c r="K12" s="49">
        <f t="shared" si="0"/>
        <v>64.16667</v>
      </c>
      <c r="L12" s="89">
        <f t="shared" si="1"/>
        <v>2</v>
      </c>
      <c r="M12" s="102">
        <v>191</v>
      </c>
      <c r="N12" s="49">
        <f t="shared" si="2"/>
        <v>63.66667</v>
      </c>
      <c r="O12" s="89">
        <f t="shared" si="3"/>
        <v>4</v>
      </c>
      <c r="P12" s="102">
        <v>187</v>
      </c>
      <c r="Q12" s="49">
        <f t="shared" si="4"/>
        <v>62.33333</v>
      </c>
      <c r="R12" s="89">
        <f t="shared" si="5"/>
        <v>5</v>
      </c>
      <c r="S12" s="14"/>
      <c r="T12" s="14"/>
      <c r="U12" s="102">
        <f t="shared" si="6"/>
        <v>570.5</v>
      </c>
      <c r="V12" s="50">
        <f t="shared" si="7"/>
        <v>63.38889</v>
      </c>
      <c r="W12" s="142"/>
    </row>
    <row r="13" spans="1:23" ht="31.5" customHeight="1">
      <c r="A13" s="115">
        <v>4</v>
      </c>
      <c r="B13" s="218" t="s">
        <v>149</v>
      </c>
      <c r="C13" s="120">
        <v>1998</v>
      </c>
      <c r="D13" s="120">
        <v>1</v>
      </c>
      <c r="E13" s="97" t="s">
        <v>148</v>
      </c>
      <c r="F13" s="243" t="s">
        <v>144</v>
      </c>
      <c r="G13" s="74" t="s">
        <v>145</v>
      </c>
      <c r="H13" s="183" t="s">
        <v>146</v>
      </c>
      <c r="I13" s="198" t="s">
        <v>147</v>
      </c>
      <c r="J13" s="102">
        <v>190.5</v>
      </c>
      <c r="K13" s="49">
        <f t="shared" si="0"/>
        <v>63.5</v>
      </c>
      <c r="L13" s="89">
        <f t="shared" si="1"/>
        <v>4</v>
      </c>
      <c r="M13" s="102">
        <v>194.5</v>
      </c>
      <c r="N13" s="49">
        <f t="shared" si="2"/>
        <v>64.83333</v>
      </c>
      <c r="O13" s="89">
        <f t="shared" si="3"/>
        <v>3</v>
      </c>
      <c r="P13" s="102">
        <v>182.5</v>
      </c>
      <c r="Q13" s="49">
        <f t="shared" si="4"/>
        <v>60.83333</v>
      </c>
      <c r="R13" s="89">
        <f t="shared" si="5"/>
        <v>7</v>
      </c>
      <c r="S13" s="14"/>
      <c r="T13" s="14"/>
      <c r="U13" s="102">
        <f t="shared" si="6"/>
        <v>567.5</v>
      </c>
      <c r="V13" s="50">
        <f t="shared" si="7"/>
        <v>63.05556</v>
      </c>
      <c r="W13" s="142"/>
    </row>
    <row r="14" spans="1:23" ht="31.5" customHeight="1">
      <c r="A14" s="115">
        <v>5</v>
      </c>
      <c r="B14" s="132" t="s">
        <v>117</v>
      </c>
      <c r="C14" s="181" t="s">
        <v>118</v>
      </c>
      <c r="D14" s="138" t="s">
        <v>37</v>
      </c>
      <c r="E14" s="85" t="s">
        <v>119</v>
      </c>
      <c r="F14" s="199" t="s">
        <v>120</v>
      </c>
      <c r="G14" s="168" t="s">
        <v>121</v>
      </c>
      <c r="H14" s="183" t="s">
        <v>122</v>
      </c>
      <c r="I14" s="237" t="s">
        <v>111</v>
      </c>
      <c r="J14" s="102">
        <v>186.5</v>
      </c>
      <c r="K14" s="49">
        <f t="shared" si="0"/>
        <v>62.16667</v>
      </c>
      <c r="L14" s="89">
        <f t="shared" si="1"/>
        <v>7</v>
      </c>
      <c r="M14" s="102">
        <v>188.5</v>
      </c>
      <c r="N14" s="49">
        <f t="shared" si="2"/>
        <v>62.83333</v>
      </c>
      <c r="O14" s="89">
        <f t="shared" si="3"/>
        <v>6</v>
      </c>
      <c r="P14" s="102">
        <v>191</v>
      </c>
      <c r="Q14" s="49">
        <f t="shared" si="4"/>
        <v>63.66667</v>
      </c>
      <c r="R14" s="89">
        <f t="shared" si="5"/>
        <v>3</v>
      </c>
      <c r="S14" s="14"/>
      <c r="T14" s="14"/>
      <c r="U14" s="102">
        <f t="shared" si="6"/>
        <v>566</v>
      </c>
      <c r="V14" s="50">
        <f t="shared" si="7"/>
        <v>62.88889</v>
      </c>
      <c r="W14" s="142"/>
    </row>
    <row r="15" spans="1:23" ht="31.5" customHeight="1">
      <c r="A15" s="115">
        <v>6</v>
      </c>
      <c r="B15" s="268" t="s">
        <v>51</v>
      </c>
      <c r="C15" s="100">
        <v>1984</v>
      </c>
      <c r="D15" s="8">
        <v>2</v>
      </c>
      <c r="E15" s="101" t="s">
        <v>52</v>
      </c>
      <c r="F15" s="249" t="s">
        <v>89</v>
      </c>
      <c r="G15" s="95" t="s">
        <v>90</v>
      </c>
      <c r="H15" s="251" t="s">
        <v>91</v>
      </c>
      <c r="I15" s="94" t="s">
        <v>32</v>
      </c>
      <c r="J15" s="102">
        <v>187</v>
      </c>
      <c r="K15" s="49">
        <f t="shared" si="0"/>
        <v>62.33333</v>
      </c>
      <c r="L15" s="89">
        <f t="shared" si="1"/>
        <v>6</v>
      </c>
      <c r="M15" s="102">
        <v>186.5</v>
      </c>
      <c r="N15" s="49">
        <f t="shared" si="2"/>
        <v>62.16667</v>
      </c>
      <c r="O15" s="89">
        <f t="shared" si="3"/>
        <v>7</v>
      </c>
      <c r="P15" s="102">
        <v>189.5</v>
      </c>
      <c r="Q15" s="49">
        <f t="shared" si="4"/>
        <v>63.16667</v>
      </c>
      <c r="R15" s="89">
        <f t="shared" si="5"/>
        <v>4</v>
      </c>
      <c r="S15" s="14"/>
      <c r="T15" s="14"/>
      <c r="U15" s="102">
        <f t="shared" si="6"/>
        <v>563</v>
      </c>
      <c r="V15" s="50">
        <f t="shared" si="7"/>
        <v>62.55556</v>
      </c>
      <c r="W15" s="142"/>
    </row>
    <row r="16" spans="1:23" ht="31.5" customHeight="1">
      <c r="A16" s="115">
        <v>7</v>
      </c>
      <c r="B16" s="182" t="s">
        <v>180</v>
      </c>
      <c r="C16" s="92" t="s">
        <v>181</v>
      </c>
      <c r="D16" s="154" t="s">
        <v>31</v>
      </c>
      <c r="E16" s="184" t="s">
        <v>182</v>
      </c>
      <c r="F16" s="228" t="s">
        <v>183</v>
      </c>
      <c r="G16" s="220" t="s">
        <v>184</v>
      </c>
      <c r="H16" s="174" t="s">
        <v>185</v>
      </c>
      <c r="I16" s="175" t="s">
        <v>147</v>
      </c>
      <c r="J16" s="102">
        <v>188</v>
      </c>
      <c r="K16" s="49">
        <f t="shared" si="0"/>
        <v>62.66667</v>
      </c>
      <c r="L16" s="89">
        <f t="shared" si="1"/>
        <v>5</v>
      </c>
      <c r="M16" s="102">
        <v>189.5</v>
      </c>
      <c r="N16" s="49">
        <f t="shared" si="2"/>
        <v>63.16667</v>
      </c>
      <c r="O16" s="89">
        <f t="shared" si="3"/>
        <v>5</v>
      </c>
      <c r="P16" s="102">
        <v>183.5</v>
      </c>
      <c r="Q16" s="49">
        <f t="shared" si="4"/>
        <v>61.16667</v>
      </c>
      <c r="R16" s="89">
        <f t="shared" si="5"/>
        <v>6</v>
      </c>
      <c r="S16" s="14"/>
      <c r="T16" s="14"/>
      <c r="U16" s="102">
        <f t="shared" si="6"/>
        <v>561</v>
      </c>
      <c r="V16" s="50">
        <f t="shared" si="7"/>
        <v>62.33333</v>
      </c>
      <c r="W16" s="142"/>
    </row>
    <row r="17" spans="1:23" ht="31.5" customHeight="1">
      <c r="A17" s="115">
        <v>8</v>
      </c>
      <c r="B17" s="230" t="s">
        <v>203</v>
      </c>
      <c r="C17" s="130" t="s">
        <v>47</v>
      </c>
      <c r="D17" s="192">
        <v>1</v>
      </c>
      <c r="E17" s="241" t="s">
        <v>150</v>
      </c>
      <c r="F17" s="146" t="s">
        <v>151</v>
      </c>
      <c r="G17" s="265" t="s">
        <v>152</v>
      </c>
      <c r="H17" s="266" t="s">
        <v>153</v>
      </c>
      <c r="I17" s="185" t="s">
        <v>225</v>
      </c>
      <c r="J17" s="102">
        <v>175.5</v>
      </c>
      <c r="K17" s="49">
        <f t="shared" si="0"/>
        <v>58.5</v>
      </c>
      <c r="L17" s="89">
        <f t="shared" si="1"/>
        <v>8</v>
      </c>
      <c r="M17" s="102">
        <v>176.5</v>
      </c>
      <c r="N17" s="49">
        <f t="shared" si="2"/>
        <v>58.83333</v>
      </c>
      <c r="O17" s="89">
        <f t="shared" si="3"/>
        <v>8</v>
      </c>
      <c r="P17" s="102">
        <v>172</v>
      </c>
      <c r="Q17" s="49">
        <f t="shared" si="4"/>
        <v>57.33333</v>
      </c>
      <c r="R17" s="89">
        <f t="shared" si="5"/>
        <v>8</v>
      </c>
      <c r="S17" s="14"/>
      <c r="T17" s="14"/>
      <c r="U17" s="102">
        <f t="shared" si="6"/>
        <v>524</v>
      </c>
      <c r="V17" s="50">
        <f t="shared" si="7"/>
        <v>58.22222</v>
      </c>
      <c r="W17" s="142"/>
    </row>
    <row r="18" spans="1:22" ht="24.75" customHeight="1">
      <c r="A18" s="51"/>
      <c r="B18" s="108"/>
      <c r="C18" s="109"/>
      <c r="D18" s="106"/>
      <c r="E18" s="107"/>
      <c r="F18" s="110"/>
      <c r="G18" s="111"/>
      <c r="H18" s="112"/>
      <c r="I18" s="113"/>
      <c r="J18" s="114"/>
      <c r="K18" s="53"/>
      <c r="L18" s="52"/>
      <c r="M18" s="114"/>
      <c r="N18" s="53"/>
      <c r="O18" s="52"/>
      <c r="P18" s="114"/>
      <c r="Q18" s="53"/>
      <c r="R18" s="52"/>
      <c r="S18" s="51"/>
      <c r="T18" s="51"/>
      <c r="U18" s="114"/>
      <c r="V18" s="54"/>
    </row>
    <row r="19" spans="2:12" ht="24.75" customHeight="1">
      <c r="B19" s="37" t="s">
        <v>2</v>
      </c>
      <c r="I19" s="159" t="s">
        <v>224</v>
      </c>
      <c r="J19" s="24"/>
      <c r="K19" s="6"/>
      <c r="L19" s="23"/>
    </row>
    <row r="20" spans="2:12" ht="24.75" customHeight="1">
      <c r="B20" s="42" t="s">
        <v>3</v>
      </c>
      <c r="I20" s="160" t="s">
        <v>44</v>
      </c>
      <c r="J20" s="12"/>
      <c r="K20" s="6"/>
      <c r="L20" s="41"/>
    </row>
    <row r="21" ht="32.25" customHeight="1"/>
    <row r="22" ht="32.25" customHeight="1"/>
    <row r="29" spans="2:11" ht="15">
      <c r="B29" s="37"/>
      <c r="I29" s="23"/>
      <c r="J29" s="24"/>
      <c r="K29" s="6"/>
    </row>
    <row r="30" spans="2:11" ht="15">
      <c r="B30" s="42"/>
      <c r="I30" s="35"/>
      <c r="J30" s="12"/>
      <c r="K30" s="6"/>
    </row>
    <row r="35" ht="32.25" customHeight="1"/>
    <row r="36" ht="29.25" customHeight="1"/>
  </sheetData>
  <sheetProtection/>
  <mergeCells count="24">
    <mergeCell ref="H8:H9"/>
    <mergeCell ref="I8:I9"/>
    <mergeCell ref="V8:V9"/>
    <mergeCell ref="W8:W9"/>
    <mergeCell ref="J8:L8"/>
    <mergeCell ref="M8:O8"/>
    <mergeCell ref="P8:R8"/>
    <mergeCell ref="S8:S9"/>
    <mergeCell ref="Q7:W7"/>
    <mergeCell ref="T8:T9"/>
    <mergeCell ref="A8:A9"/>
    <mergeCell ref="B8:B9"/>
    <mergeCell ref="C8:C9"/>
    <mergeCell ref="D8:D9"/>
    <mergeCell ref="E8:E9"/>
    <mergeCell ref="F8:F9"/>
    <mergeCell ref="U8:U9"/>
    <mergeCell ref="G8:G9"/>
    <mergeCell ref="A1:W1"/>
    <mergeCell ref="A2:W2"/>
    <mergeCell ref="A3:W3"/>
    <mergeCell ref="A4:W4"/>
    <mergeCell ref="A5:W5"/>
    <mergeCell ref="A6:W6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workbookViewId="0" topLeftCell="A1">
      <selection activeCell="G7" sqref="G1:H16384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2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315" t="s">
        <v>107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1:23" ht="24.75" customHeight="1">
      <c r="A2" s="316" t="s">
        <v>19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23" ht="24.75" customHeight="1">
      <c r="A3" s="316" t="s">
        <v>20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</row>
    <row r="4" spans="1:23" s="55" customFormat="1" ht="24.75" customHeight="1">
      <c r="A4" s="317" t="s">
        <v>14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55" customFormat="1" ht="24.75" customHeight="1">
      <c r="A5" s="316" t="s">
        <v>27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</row>
    <row r="6" spans="1:24" ht="24.75" customHeight="1">
      <c r="A6" s="284" t="s">
        <v>219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3"/>
    </row>
    <row r="7" spans="1:23" s="45" customFormat="1" ht="24.75" customHeight="1">
      <c r="A7" s="31" t="s">
        <v>25</v>
      </c>
      <c r="B7" s="32"/>
      <c r="C7" s="33"/>
      <c r="D7" s="33"/>
      <c r="E7" s="33"/>
      <c r="F7" s="34"/>
      <c r="G7" s="34"/>
      <c r="H7" s="34"/>
      <c r="I7" s="44"/>
      <c r="J7" s="44"/>
      <c r="K7" s="44"/>
      <c r="L7" s="44"/>
      <c r="M7" s="44"/>
      <c r="N7" s="44"/>
      <c r="O7" s="44"/>
      <c r="P7" s="44"/>
      <c r="Q7" s="312" t="s">
        <v>106</v>
      </c>
      <c r="R7" s="312"/>
      <c r="S7" s="312"/>
      <c r="T7" s="312"/>
      <c r="U7" s="312"/>
      <c r="V7" s="312"/>
      <c r="W7" s="312"/>
    </row>
    <row r="8" spans="1:23" ht="19.5" customHeight="1">
      <c r="A8" s="311" t="s">
        <v>1</v>
      </c>
      <c r="B8" s="309" t="s">
        <v>17</v>
      </c>
      <c r="C8" s="302" t="s">
        <v>21</v>
      </c>
      <c r="D8" s="297" t="s">
        <v>11</v>
      </c>
      <c r="E8" s="298" t="s">
        <v>12</v>
      </c>
      <c r="F8" s="313" t="s">
        <v>18</v>
      </c>
      <c r="G8" s="314" t="s">
        <v>12</v>
      </c>
      <c r="H8" s="314" t="s">
        <v>8</v>
      </c>
      <c r="I8" s="309" t="s">
        <v>4</v>
      </c>
      <c r="J8" s="309" t="s">
        <v>9</v>
      </c>
      <c r="K8" s="309"/>
      <c r="L8" s="309"/>
      <c r="M8" s="309" t="s">
        <v>5</v>
      </c>
      <c r="N8" s="309"/>
      <c r="O8" s="309"/>
      <c r="P8" s="309" t="s">
        <v>10</v>
      </c>
      <c r="Q8" s="309"/>
      <c r="R8" s="309"/>
      <c r="S8" s="307" t="s">
        <v>28</v>
      </c>
      <c r="T8" s="295" t="s">
        <v>29</v>
      </c>
      <c r="U8" s="311" t="s">
        <v>6</v>
      </c>
      <c r="V8" s="309" t="s">
        <v>22</v>
      </c>
      <c r="W8" s="281" t="s">
        <v>15</v>
      </c>
    </row>
    <row r="9" spans="1:23" ht="39.75" customHeight="1">
      <c r="A9" s="311"/>
      <c r="B9" s="309"/>
      <c r="C9" s="302"/>
      <c r="D9" s="298"/>
      <c r="E9" s="298"/>
      <c r="F9" s="313"/>
      <c r="G9" s="314"/>
      <c r="H9" s="314"/>
      <c r="I9" s="309"/>
      <c r="J9" s="46" t="s">
        <v>16</v>
      </c>
      <c r="K9" s="47" t="s">
        <v>0</v>
      </c>
      <c r="L9" s="46" t="s">
        <v>1</v>
      </c>
      <c r="M9" s="46" t="s">
        <v>16</v>
      </c>
      <c r="N9" s="47" t="s">
        <v>0</v>
      </c>
      <c r="O9" s="46" t="s">
        <v>1</v>
      </c>
      <c r="P9" s="46" t="s">
        <v>16</v>
      </c>
      <c r="Q9" s="47" t="s">
        <v>0</v>
      </c>
      <c r="R9" s="46" t="s">
        <v>1</v>
      </c>
      <c r="S9" s="307"/>
      <c r="T9" s="296"/>
      <c r="U9" s="311"/>
      <c r="V9" s="310"/>
      <c r="W9" s="282"/>
    </row>
    <row r="10" spans="1:23" ht="31.5" customHeight="1">
      <c r="A10" s="115">
        <v>1</v>
      </c>
      <c r="B10" s="273" t="s">
        <v>43</v>
      </c>
      <c r="C10" s="8">
        <v>1969</v>
      </c>
      <c r="D10" s="82" t="s">
        <v>33</v>
      </c>
      <c r="E10" s="96" t="s">
        <v>39</v>
      </c>
      <c r="F10" s="83" t="s">
        <v>40</v>
      </c>
      <c r="G10" s="129" t="s">
        <v>41</v>
      </c>
      <c r="H10" s="84" t="s">
        <v>42</v>
      </c>
      <c r="I10" s="94" t="s">
        <v>32</v>
      </c>
      <c r="J10" s="102">
        <v>178</v>
      </c>
      <c r="K10" s="49">
        <f>ROUND(J10/3,5)</f>
        <v>59.33333</v>
      </c>
      <c r="L10" s="89">
        <f>RANK(K10,K$9:K$12,0)</f>
        <v>1</v>
      </c>
      <c r="M10" s="102">
        <v>177.5</v>
      </c>
      <c r="N10" s="49">
        <f>ROUND(M10/3,5)</f>
        <v>59.16667</v>
      </c>
      <c r="O10" s="89">
        <f>RANK(N10,N$9:N$12,0)</f>
        <v>1</v>
      </c>
      <c r="P10" s="102">
        <v>179.5</v>
      </c>
      <c r="Q10" s="49">
        <f>ROUND(P10/3,5)</f>
        <v>59.83333</v>
      </c>
      <c r="R10" s="89">
        <f>RANK(Q10,Q$9:Q$12,0)</f>
        <v>1</v>
      </c>
      <c r="S10" s="14"/>
      <c r="T10" s="14"/>
      <c r="U10" s="102">
        <f>J10+M10+P10</f>
        <v>535</v>
      </c>
      <c r="V10" s="50">
        <f>ROUND(U10/3/3,5)</f>
        <v>59.44444</v>
      </c>
      <c r="W10" s="142"/>
    </row>
    <row r="11" spans="1:23" ht="31.5" customHeight="1">
      <c r="A11" s="115">
        <v>2</v>
      </c>
      <c r="B11" s="253" t="s">
        <v>156</v>
      </c>
      <c r="C11" s="217" t="s">
        <v>157</v>
      </c>
      <c r="D11" s="271">
        <v>2</v>
      </c>
      <c r="E11" s="272"/>
      <c r="F11" s="202" t="s">
        <v>158</v>
      </c>
      <c r="G11" s="71" t="s">
        <v>159</v>
      </c>
      <c r="H11" s="78" t="s">
        <v>93</v>
      </c>
      <c r="I11" s="200" t="s">
        <v>94</v>
      </c>
      <c r="J11" s="102">
        <v>175</v>
      </c>
      <c r="K11" s="49">
        <f>ROUND(J11/3,5)-0.5</f>
        <v>57.83333</v>
      </c>
      <c r="L11" s="89">
        <f>RANK(K11,K$9:K$12,0)</f>
        <v>2</v>
      </c>
      <c r="M11" s="102">
        <v>177</v>
      </c>
      <c r="N11" s="49">
        <f>ROUND(M11/3,5)-0.5</f>
        <v>58.5</v>
      </c>
      <c r="O11" s="89">
        <f>RANK(N11,N$9:N$12,0)</f>
        <v>2</v>
      </c>
      <c r="P11" s="102">
        <v>163.5</v>
      </c>
      <c r="Q11" s="49">
        <f>ROUND(P11/3,5)-0.5</f>
        <v>54</v>
      </c>
      <c r="R11" s="89">
        <f>RANK(Q11,Q$9:Q$12,0)</f>
        <v>2</v>
      </c>
      <c r="S11" s="14">
        <v>1</v>
      </c>
      <c r="T11" s="14"/>
      <c r="U11" s="102">
        <f>J11+M11+P11</f>
        <v>515.5</v>
      </c>
      <c r="V11" s="50">
        <f>ROUND(U11/3/3,5)-0.5</f>
        <v>56.77778</v>
      </c>
      <c r="W11" s="142"/>
    </row>
    <row r="12" spans="1:23" ht="31.5" customHeight="1">
      <c r="A12" s="115"/>
      <c r="B12" s="132" t="s">
        <v>130</v>
      </c>
      <c r="C12" s="92" t="s">
        <v>131</v>
      </c>
      <c r="D12" s="93">
        <v>2</v>
      </c>
      <c r="E12" s="172" t="s">
        <v>132</v>
      </c>
      <c r="F12" s="117" t="s">
        <v>133</v>
      </c>
      <c r="G12" s="119" t="s">
        <v>134</v>
      </c>
      <c r="H12" s="223" t="s">
        <v>135</v>
      </c>
      <c r="I12" s="141" t="s">
        <v>136</v>
      </c>
      <c r="J12" s="318" t="s">
        <v>67</v>
      </c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20"/>
      <c r="W12" s="142"/>
    </row>
    <row r="13" spans="1:22" ht="24.75" customHeight="1">
      <c r="A13" s="51"/>
      <c r="B13" s="108"/>
      <c r="C13" s="109"/>
      <c r="D13" s="106"/>
      <c r="E13" s="107"/>
      <c r="F13" s="110"/>
      <c r="G13" s="111"/>
      <c r="H13" s="112"/>
      <c r="I13" s="113"/>
      <c r="J13" s="114"/>
      <c r="K13" s="53"/>
      <c r="L13" s="52"/>
      <c r="M13" s="114"/>
      <c r="N13" s="53"/>
      <c r="O13" s="52"/>
      <c r="P13" s="114"/>
      <c r="Q13" s="53"/>
      <c r="R13" s="52"/>
      <c r="S13" s="51"/>
      <c r="T13" s="51"/>
      <c r="U13" s="114"/>
      <c r="V13" s="54"/>
    </row>
    <row r="14" spans="2:12" ht="24.75" customHeight="1">
      <c r="B14" s="37" t="s">
        <v>2</v>
      </c>
      <c r="I14" s="159" t="s">
        <v>224</v>
      </c>
      <c r="J14" s="24"/>
      <c r="K14" s="6"/>
      <c r="L14" s="23"/>
    </row>
    <row r="15" spans="2:12" ht="24.75" customHeight="1">
      <c r="B15" s="42" t="s">
        <v>3</v>
      </c>
      <c r="I15" s="160" t="s">
        <v>44</v>
      </c>
      <c r="J15" s="12"/>
      <c r="K15" s="6"/>
      <c r="L15" s="41"/>
    </row>
    <row r="16" ht="32.25" customHeight="1"/>
    <row r="17" ht="32.25" customHeight="1"/>
    <row r="24" spans="2:11" ht="15">
      <c r="B24" s="37"/>
      <c r="I24" s="23"/>
      <c r="J24" s="24"/>
      <c r="K24" s="6"/>
    </row>
    <row r="25" spans="2:11" ht="15">
      <c r="B25" s="42"/>
      <c r="I25" s="35"/>
      <c r="J25" s="12"/>
      <c r="K25" s="6"/>
    </row>
    <row r="30" ht="32.25" customHeight="1"/>
    <row r="31" ht="29.25" customHeight="1"/>
  </sheetData>
  <sheetProtection/>
  <mergeCells count="25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12:V12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4">
      <selection activeCell="E7" sqref="E1:E16384"/>
    </sheetView>
  </sheetViews>
  <sheetFormatPr defaultColWidth="9.140625" defaultRowHeight="12.75"/>
  <cols>
    <col min="1" max="1" width="4.7109375" style="16" customWidth="1"/>
    <col min="2" max="2" width="20.7109375" style="128" customWidth="1"/>
    <col min="3" max="3" width="6.7109375" style="128" hidden="1" customWidth="1"/>
    <col min="4" max="4" width="6.7109375" style="128" customWidth="1"/>
    <col min="5" max="5" width="8.7109375" style="128" hidden="1" customWidth="1"/>
    <col min="6" max="6" width="34.7109375" style="128" customWidth="1"/>
    <col min="7" max="7" width="8.7109375" style="128" customWidth="1"/>
    <col min="8" max="8" width="17.7109375" style="128" customWidth="1"/>
    <col min="9" max="9" width="22.7109375" style="128" customWidth="1"/>
    <col min="10" max="10" width="6.7109375" style="16" customWidth="1"/>
    <col min="11" max="11" width="8.7109375" style="16" customWidth="1"/>
    <col min="12" max="12" width="4.7109375" style="16" customWidth="1"/>
    <col min="13" max="13" width="6.7109375" style="16" customWidth="1"/>
    <col min="14" max="14" width="8.7109375" style="16" customWidth="1"/>
    <col min="15" max="15" width="4.7109375" style="16" customWidth="1"/>
    <col min="16" max="16" width="6.7109375" style="16" customWidth="1"/>
    <col min="17" max="17" width="8.7109375" style="16" customWidth="1"/>
    <col min="18" max="20" width="4.7109375" style="16" customWidth="1"/>
    <col min="21" max="21" width="6.7109375" style="16" customWidth="1"/>
    <col min="22" max="22" width="8.7109375" style="16" customWidth="1"/>
    <col min="23" max="23" width="6.7109375" style="16" customWidth="1"/>
    <col min="24" max="16384" width="9.140625" style="16" customWidth="1"/>
  </cols>
  <sheetData>
    <row r="1" spans="1:23" ht="24.75" customHeight="1">
      <c r="A1" s="327" t="s">
        <v>107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ht="24.75" customHeight="1">
      <c r="A2" s="328" t="s">
        <v>19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3" ht="24.75" customHeight="1">
      <c r="A3" s="328" t="s">
        <v>20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</row>
    <row r="4" spans="1:23" ht="24.75" customHeight="1">
      <c r="A4" s="329" t="s">
        <v>23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</row>
    <row r="5" spans="1:23" ht="24.75" customHeight="1">
      <c r="A5" s="328" t="s">
        <v>30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</row>
    <row r="6" spans="1:23" ht="24.75" customHeight="1">
      <c r="A6" s="284" t="s">
        <v>231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1:23" s="30" customFormat="1" ht="24.75" customHeight="1">
      <c r="A7" s="31" t="s">
        <v>25</v>
      </c>
      <c r="B7" s="123"/>
      <c r="C7" s="124"/>
      <c r="D7" s="124"/>
      <c r="E7" s="124"/>
      <c r="F7" s="125"/>
      <c r="G7" s="126"/>
      <c r="H7" s="125"/>
      <c r="I7" s="127"/>
      <c r="J7" s="56"/>
      <c r="K7" s="26"/>
      <c r="L7" s="56"/>
      <c r="M7" s="56"/>
      <c r="N7" s="26"/>
      <c r="O7" s="56"/>
      <c r="P7" s="26"/>
      <c r="Q7" s="322" t="s">
        <v>106</v>
      </c>
      <c r="R7" s="322"/>
      <c r="S7" s="322"/>
      <c r="T7" s="322"/>
      <c r="U7" s="322"/>
      <c r="V7" s="322"/>
      <c r="W7" s="322"/>
    </row>
    <row r="8" spans="1:23" ht="19.5" customHeight="1">
      <c r="A8" s="297" t="s">
        <v>1</v>
      </c>
      <c r="B8" s="323" t="s">
        <v>17</v>
      </c>
      <c r="C8" s="302" t="s">
        <v>21</v>
      </c>
      <c r="D8" s="324" t="s">
        <v>11</v>
      </c>
      <c r="E8" s="326" t="s">
        <v>12</v>
      </c>
      <c r="F8" s="323" t="s">
        <v>18</v>
      </c>
      <c r="G8" s="326" t="s">
        <v>12</v>
      </c>
      <c r="H8" s="323" t="s">
        <v>8</v>
      </c>
      <c r="I8" s="323" t="s">
        <v>4</v>
      </c>
      <c r="J8" s="298" t="s">
        <v>9</v>
      </c>
      <c r="K8" s="298"/>
      <c r="L8" s="298"/>
      <c r="M8" s="298" t="s">
        <v>5</v>
      </c>
      <c r="N8" s="298"/>
      <c r="O8" s="298"/>
      <c r="P8" s="298" t="s">
        <v>10</v>
      </c>
      <c r="Q8" s="298"/>
      <c r="R8" s="298"/>
      <c r="S8" s="307" t="s">
        <v>28</v>
      </c>
      <c r="T8" s="295" t="s">
        <v>29</v>
      </c>
      <c r="U8" s="297" t="s">
        <v>6</v>
      </c>
      <c r="V8" s="309" t="s">
        <v>22</v>
      </c>
      <c r="W8" s="281" t="s">
        <v>15</v>
      </c>
    </row>
    <row r="9" spans="1:23" ht="39.75" customHeight="1">
      <c r="A9" s="297"/>
      <c r="B9" s="323"/>
      <c r="C9" s="302"/>
      <c r="D9" s="325"/>
      <c r="E9" s="325"/>
      <c r="F9" s="323"/>
      <c r="G9" s="325"/>
      <c r="H9" s="323"/>
      <c r="I9" s="323"/>
      <c r="J9" s="46" t="s">
        <v>16</v>
      </c>
      <c r="K9" s="59" t="s">
        <v>0</v>
      </c>
      <c r="L9" s="46" t="s">
        <v>1</v>
      </c>
      <c r="M9" s="46" t="s">
        <v>16</v>
      </c>
      <c r="N9" s="59" t="s">
        <v>0</v>
      </c>
      <c r="O9" s="46" t="s">
        <v>1</v>
      </c>
      <c r="P9" s="46" t="s">
        <v>16</v>
      </c>
      <c r="Q9" s="59" t="s">
        <v>0</v>
      </c>
      <c r="R9" s="46" t="s">
        <v>1</v>
      </c>
      <c r="S9" s="307"/>
      <c r="T9" s="296"/>
      <c r="U9" s="297"/>
      <c r="V9" s="321"/>
      <c r="W9" s="282"/>
    </row>
    <row r="10" spans="1:23" ht="31.5" customHeight="1">
      <c r="A10" s="188">
        <v>1</v>
      </c>
      <c r="B10" s="219" t="s">
        <v>207</v>
      </c>
      <c r="C10" s="68" t="s">
        <v>66</v>
      </c>
      <c r="D10" s="8" t="s">
        <v>35</v>
      </c>
      <c r="E10" s="177"/>
      <c r="F10" s="146" t="s">
        <v>204</v>
      </c>
      <c r="G10" s="260" t="s">
        <v>205</v>
      </c>
      <c r="H10" s="84" t="s">
        <v>206</v>
      </c>
      <c r="I10" s="263" t="s">
        <v>111</v>
      </c>
      <c r="J10" s="133">
        <v>145</v>
      </c>
      <c r="K10" s="58">
        <f>ROUND(J10/2.2,5)</f>
        <v>65.90909</v>
      </c>
      <c r="L10" s="135">
        <f>RANK(K10,K$10:K$13,0)</f>
        <v>1</v>
      </c>
      <c r="M10" s="133">
        <v>146.5</v>
      </c>
      <c r="N10" s="58">
        <f>ROUND(M10/2.2,5)</f>
        <v>66.59091</v>
      </c>
      <c r="O10" s="135">
        <f>RANK(N10,N$10:N$13,0)</f>
        <v>1</v>
      </c>
      <c r="P10" s="133">
        <v>151</v>
      </c>
      <c r="Q10" s="58">
        <f>ROUND(P10/2.2,5)</f>
        <v>68.63636</v>
      </c>
      <c r="R10" s="135">
        <f>RANK(Q10,Q$10:Q$13,0)</f>
        <v>1</v>
      </c>
      <c r="S10" s="135"/>
      <c r="T10" s="135"/>
      <c r="U10" s="136">
        <f>J10+M10+P10</f>
        <v>442.5</v>
      </c>
      <c r="V10" s="137">
        <f>ROUND(U10/2.2/3,5)</f>
        <v>67.04545</v>
      </c>
      <c r="W10" s="142" t="s">
        <v>35</v>
      </c>
    </row>
    <row r="11" spans="1:23" ht="31.5" customHeight="1">
      <c r="A11" s="17">
        <v>2</v>
      </c>
      <c r="B11" s="99" t="s">
        <v>92</v>
      </c>
      <c r="C11" s="161">
        <v>2005</v>
      </c>
      <c r="D11" s="161" t="s">
        <v>35</v>
      </c>
      <c r="E11" s="98" t="s">
        <v>232</v>
      </c>
      <c r="F11" s="83" t="s">
        <v>40</v>
      </c>
      <c r="G11" s="129" t="s">
        <v>41</v>
      </c>
      <c r="H11" s="84" t="s">
        <v>42</v>
      </c>
      <c r="I11" s="94" t="s">
        <v>32</v>
      </c>
      <c r="J11" s="104">
        <v>142.5</v>
      </c>
      <c r="K11" s="58">
        <f>ROUND(J11/2.2,5)</f>
        <v>64.77273</v>
      </c>
      <c r="L11" s="9">
        <f>RANK(K11,K$10:K$13,0)</f>
        <v>3</v>
      </c>
      <c r="M11" s="104">
        <v>145.5</v>
      </c>
      <c r="N11" s="58">
        <f>ROUND(M11/2.2,5)</f>
        <v>66.13636</v>
      </c>
      <c r="O11" s="9">
        <f>RANK(N11,N$10:N$13,0)</f>
        <v>3</v>
      </c>
      <c r="P11" s="104">
        <v>146</v>
      </c>
      <c r="Q11" s="58">
        <f>ROUND(P11/2.2,5)</f>
        <v>66.36364</v>
      </c>
      <c r="R11" s="9">
        <f>RANK(Q11,Q$10:Q$13,0)</f>
        <v>2</v>
      </c>
      <c r="S11" s="9"/>
      <c r="T11" s="9"/>
      <c r="U11" s="105">
        <f>J11+M11+P11</f>
        <v>434</v>
      </c>
      <c r="V11" s="137">
        <f>ROUND(U11/2.2/3,5)</f>
        <v>65.75758</v>
      </c>
      <c r="W11" s="142" t="s">
        <v>35</v>
      </c>
    </row>
    <row r="12" spans="1:23" ht="31.5" customHeight="1">
      <c r="A12" s="188">
        <v>3</v>
      </c>
      <c r="B12" s="182" t="s">
        <v>154</v>
      </c>
      <c r="C12" s="100">
        <v>2004</v>
      </c>
      <c r="D12" s="82" t="s">
        <v>35</v>
      </c>
      <c r="E12" s="215"/>
      <c r="F12" s="259" t="s">
        <v>74</v>
      </c>
      <c r="G12" s="168" t="s">
        <v>75</v>
      </c>
      <c r="H12" s="222" t="s">
        <v>76</v>
      </c>
      <c r="I12" s="94" t="s">
        <v>73</v>
      </c>
      <c r="J12" s="104">
        <v>143.5</v>
      </c>
      <c r="K12" s="58">
        <f>ROUND(J12/2.2,5)</f>
        <v>65.22727</v>
      </c>
      <c r="L12" s="9">
        <f>RANK(K12,K$10:K$13,0)</f>
        <v>2</v>
      </c>
      <c r="M12" s="104">
        <v>146</v>
      </c>
      <c r="N12" s="58">
        <f>ROUND(M12/2.2,5)</f>
        <v>66.36364</v>
      </c>
      <c r="O12" s="9">
        <f>RANK(N12,N$10:N$13,0)</f>
        <v>2</v>
      </c>
      <c r="P12" s="104">
        <v>141</v>
      </c>
      <c r="Q12" s="58">
        <f>ROUND(P12/2.2,5)</f>
        <v>64.09091</v>
      </c>
      <c r="R12" s="9">
        <f>RANK(Q12,Q$10:Q$13,0)</f>
        <v>3</v>
      </c>
      <c r="S12" s="9"/>
      <c r="T12" s="9"/>
      <c r="U12" s="105">
        <f>J12+M12+P12</f>
        <v>430.5</v>
      </c>
      <c r="V12" s="137">
        <f>ROUND(U12/2.2/3,5)</f>
        <v>65.22727</v>
      </c>
      <c r="W12" s="171" t="s">
        <v>35</v>
      </c>
    </row>
    <row r="13" spans="1:23" ht="31.5" customHeight="1">
      <c r="A13" s="17">
        <v>4</v>
      </c>
      <c r="B13" s="72" t="s">
        <v>77</v>
      </c>
      <c r="C13" s="257" t="s">
        <v>78</v>
      </c>
      <c r="D13" s="151" t="s">
        <v>33</v>
      </c>
      <c r="E13" s="187"/>
      <c r="F13" s="228" t="s">
        <v>74</v>
      </c>
      <c r="G13" s="184" t="s">
        <v>75</v>
      </c>
      <c r="H13" s="216" t="s">
        <v>76</v>
      </c>
      <c r="I13" s="94" t="s">
        <v>73</v>
      </c>
      <c r="J13" s="104">
        <v>138</v>
      </c>
      <c r="K13" s="58">
        <f>ROUND(J13/2.2,5)</f>
        <v>62.72727</v>
      </c>
      <c r="L13" s="9">
        <f>RANK(K13,K$10:K$13,0)</f>
        <v>4</v>
      </c>
      <c r="M13" s="104">
        <v>137</v>
      </c>
      <c r="N13" s="58">
        <f>ROUND(M13/2.2,5)</f>
        <v>62.27273</v>
      </c>
      <c r="O13" s="9">
        <f>RANK(N13,N$10:N$13,0)</f>
        <v>4</v>
      </c>
      <c r="P13" s="104">
        <v>140</v>
      </c>
      <c r="Q13" s="58">
        <f>ROUND(P13/2.2,5)</f>
        <v>63.63636</v>
      </c>
      <c r="R13" s="9">
        <f>RANK(Q13,Q$10:Q$13,0)</f>
        <v>4</v>
      </c>
      <c r="S13" s="9"/>
      <c r="T13" s="9"/>
      <c r="U13" s="105">
        <f>J13+M13+P13</f>
        <v>415</v>
      </c>
      <c r="V13" s="137">
        <f>ROUND(U13/2.2/3,5)</f>
        <v>62.87879</v>
      </c>
      <c r="W13" s="142" t="s">
        <v>105</v>
      </c>
    </row>
    <row r="14" ht="24.75" customHeight="1"/>
    <row r="15" spans="2:12" ht="24.75" customHeight="1">
      <c r="B15" s="21" t="s">
        <v>2</v>
      </c>
      <c r="I15" s="159" t="s">
        <v>220</v>
      </c>
      <c r="J15" s="24"/>
      <c r="K15" s="6"/>
      <c r="L15" s="20"/>
    </row>
    <row r="16" spans="2:12" ht="24.75" customHeight="1">
      <c r="B16" s="27" t="s">
        <v>3</v>
      </c>
      <c r="I16" s="160" t="s">
        <v>44</v>
      </c>
      <c r="J16" s="12"/>
      <c r="K16" s="6"/>
      <c r="L16" s="26"/>
    </row>
    <row r="17" ht="33" customHeight="1"/>
    <row r="18" ht="28.5" customHeight="1"/>
    <row r="25" spans="2:12" ht="15">
      <c r="B25" s="21"/>
      <c r="I25" s="170"/>
      <c r="J25" s="24"/>
      <c r="K25" s="6"/>
      <c r="L25" s="25"/>
    </row>
    <row r="26" spans="2:12" ht="27" customHeight="1">
      <c r="B26" s="27"/>
      <c r="I26" s="160"/>
      <c r="J26" s="12"/>
      <c r="K26" s="6"/>
      <c r="L26" s="57"/>
    </row>
    <row r="27" ht="24.75" customHeight="1"/>
  </sheetData>
  <sheetProtection/>
  <mergeCells count="24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workbookViewId="0" topLeftCell="A7">
      <selection activeCell="G7" sqref="G1:H16384"/>
    </sheetView>
  </sheetViews>
  <sheetFormatPr defaultColWidth="9.140625" defaultRowHeight="12.75"/>
  <cols>
    <col min="1" max="1" width="4.7109375" style="16" customWidth="1"/>
    <col min="2" max="2" width="20.7109375" style="128" customWidth="1"/>
    <col min="3" max="3" width="6.7109375" style="128" hidden="1" customWidth="1"/>
    <col min="4" max="4" width="6.7109375" style="128" customWidth="1"/>
    <col min="5" max="5" width="8.7109375" style="128" hidden="1" customWidth="1"/>
    <col min="6" max="6" width="34.7109375" style="128" customWidth="1"/>
    <col min="7" max="7" width="8.7109375" style="128" hidden="1" customWidth="1"/>
    <col min="8" max="8" width="17.7109375" style="128" hidden="1" customWidth="1"/>
    <col min="9" max="9" width="22.7109375" style="128" customWidth="1"/>
    <col min="10" max="10" width="6.7109375" style="16" customWidth="1"/>
    <col min="11" max="11" width="8.7109375" style="16" customWidth="1"/>
    <col min="12" max="12" width="4.7109375" style="16" customWidth="1"/>
    <col min="13" max="13" width="6.7109375" style="16" customWidth="1"/>
    <col min="14" max="14" width="8.7109375" style="16" customWidth="1"/>
    <col min="15" max="15" width="4.7109375" style="16" customWidth="1"/>
    <col min="16" max="16" width="6.7109375" style="16" customWidth="1"/>
    <col min="17" max="17" width="8.7109375" style="16" customWidth="1"/>
    <col min="18" max="20" width="4.7109375" style="16" customWidth="1"/>
    <col min="21" max="21" width="6.7109375" style="16" customWidth="1"/>
    <col min="22" max="22" width="8.7109375" style="16" customWidth="1"/>
    <col min="23" max="23" width="6.7109375" style="16" customWidth="1"/>
    <col min="24" max="16384" width="9.140625" style="16" customWidth="1"/>
  </cols>
  <sheetData>
    <row r="1" spans="1:23" ht="24.75" customHeight="1">
      <c r="A1" s="327" t="s">
        <v>107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ht="24.75" customHeight="1">
      <c r="A2" s="328" t="s">
        <v>19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3" ht="24.75" customHeight="1">
      <c r="A3" s="328" t="s">
        <v>20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</row>
    <row r="4" spans="1:23" ht="24.75" customHeight="1">
      <c r="A4" s="329" t="s">
        <v>23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</row>
    <row r="5" spans="1:23" ht="24.75" customHeight="1">
      <c r="A5" s="328" t="s">
        <v>27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</row>
    <row r="6" spans="1:23" ht="24.75" customHeight="1">
      <c r="A6" s="284" t="s">
        <v>231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1:23" s="30" customFormat="1" ht="24.75" customHeight="1">
      <c r="A7" s="31" t="s">
        <v>25</v>
      </c>
      <c r="B7" s="123"/>
      <c r="C7" s="124"/>
      <c r="D7" s="124"/>
      <c r="E7" s="124"/>
      <c r="F7" s="125"/>
      <c r="G7" s="126"/>
      <c r="H7" s="125"/>
      <c r="I7" s="127"/>
      <c r="J7" s="56"/>
      <c r="K7" s="26"/>
      <c r="L7" s="56"/>
      <c r="M7" s="56"/>
      <c r="N7" s="26"/>
      <c r="O7" s="56"/>
      <c r="P7" s="26"/>
      <c r="Q7" s="322" t="s">
        <v>106</v>
      </c>
      <c r="R7" s="322"/>
      <c r="S7" s="322"/>
      <c r="T7" s="322"/>
      <c r="U7" s="322"/>
      <c r="V7" s="322"/>
      <c r="W7" s="322"/>
    </row>
    <row r="8" spans="1:23" ht="19.5" customHeight="1">
      <c r="A8" s="297" t="s">
        <v>1</v>
      </c>
      <c r="B8" s="323" t="s">
        <v>17</v>
      </c>
      <c r="C8" s="302" t="s">
        <v>21</v>
      </c>
      <c r="D8" s="324" t="s">
        <v>11</v>
      </c>
      <c r="E8" s="326" t="s">
        <v>12</v>
      </c>
      <c r="F8" s="323" t="s">
        <v>18</v>
      </c>
      <c r="G8" s="326" t="s">
        <v>12</v>
      </c>
      <c r="H8" s="323" t="s">
        <v>8</v>
      </c>
      <c r="I8" s="323" t="s">
        <v>4</v>
      </c>
      <c r="J8" s="298" t="s">
        <v>9</v>
      </c>
      <c r="K8" s="298"/>
      <c r="L8" s="298"/>
      <c r="M8" s="298" t="s">
        <v>5</v>
      </c>
      <c r="N8" s="298"/>
      <c r="O8" s="298"/>
      <c r="P8" s="298" t="s">
        <v>10</v>
      </c>
      <c r="Q8" s="298"/>
      <c r="R8" s="298"/>
      <c r="S8" s="307" t="s">
        <v>28</v>
      </c>
      <c r="T8" s="295" t="s">
        <v>29</v>
      </c>
      <c r="U8" s="297" t="s">
        <v>6</v>
      </c>
      <c r="V8" s="309" t="s">
        <v>22</v>
      </c>
      <c r="W8" s="281" t="s">
        <v>15</v>
      </c>
    </row>
    <row r="9" spans="1:23" ht="39.75" customHeight="1">
      <c r="A9" s="297"/>
      <c r="B9" s="323"/>
      <c r="C9" s="302"/>
      <c r="D9" s="325"/>
      <c r="E9" s="325"/>
      <c r="F9" s="323"/>
      <c r="G9" s="325"/>
      <c r="H9" s="323"/>
      <c r="I9" s="323"/>
      <c r="J9" s="46" t="s">
        <v>16</v>
      </c>
      <c r="K9" s="59" t="s">
        <v>0</v>
      </c>
      <c r="L9" s="46" t="s">
        <v>1</v>
      </c>
      <c r="M9" s="46" t="s">
        <v>16</v>
      </c>
      <c r="N9" s="59" t="s">
        <v>0</v>
      </c>
      <c r="O9" s="46" t="s">
        <v>1</v>
      </c>
      <c r="P9" s="46" t="s">
        <v>16</v>
      </c>
      <c r="Q9" s="59" t="s">
        <v>0</v>
      </c>
      <c r="R9" s="46" t="s">
        <v>1</v>
      </c>
      <c r="S9" s="307"/>
      <c r="T9" s="296"/>
      <c r="U9" s="297"/>
      <c r="V9" s="321"/>
      <c r="W9" s="282"/>
    </row>
    <row r="10" spans="1:23" ht="31.5" customHeight="1">
      <c r="A10" s="188">
        <v>1</v>
      </c>
      <c r="B10" s="196" t="s">
        <v>79</v>
      </c>
      <c r="C10" s="256">
        <v>1999</v>
      </c>
      <c r="D10" s="120" t="s">
        <v>33</v>
      </c>
      <c r="E10" s="74" t="s">
        <v>80</v>
      </c>
      <c r="F10" s="117" t="s">
        <v>165</v>
      </c>
      <c r="G10" s="119" t="s">
        <v>166</v>
      </c>
      <c r="H10" s="78" t="s">
        <v>167</v>
      </c>
      <c r="I10" s="67" t="s">
        <v>45</v>
      </c>
      <c r="J10" s="133">
        <v>144.5</v>
      </c>
      <c r="K10" s="58">
        <f aca="true" t="shared" si="0" ref="K10:K17">ROUND(J10/2.2,5)</f>
        <v>65.68182</v>
      </c>
      <c r="L10" s="135">
        <f aca="true" t="shared" si="1" ref="L10:L17">RANK(K10,K$10:K$17,0)</f>
        <v>1</v>
      </c>
      <c r="M10" s="133">
        <v>145</v>
      </c>
      <c r="N10" s="58">
        <f aca="true" t="shared" si="2" ref="N10:N17">ROUND(M10/2.2,5)</f>
        <v>65.90909</v>
      </c>
      <c r="O10" s="135">
        <f aca="true" t="shared" si="3" ref="O10:O17">RANK(N10,N$10:N$17,0)</f>
        <v>1</v>
      </c>
      <c r="P10" s="133">
        <v>148.5</v>
      </c>
      <c r="Q10" s="58">
        <f aca="true" t="shared" si="4" ref="Q10:Q17">ROUND(P10/2.2,5)</f>
        <v>67.5</v>
      </c>
      <c r="R10" s="135">
        <f aca="true" t="shared" si="5" ref="R10:R17">RANK(Q10,Q$10:Q$17,0)</f>
        <v>1</v>
      </c>
      <c r="S10" s="135"/>
      <c r="T10" s="135"/>
      <c r="U10" s="136">
        <f aca="true" t="shared" si="6" ref="U10:U17">J10+M10+P10</f>
        <v>438</v>
      </c>
      <c r="V10" s="137">
        <f aca="true" t="shared" si="7" ref="V10:V17">ROUND(U10/2.2/3,5)</f>
        <v>66.36364</v>
      </c>
      <c r="W10" s="171"/>
    </row>
    <row r="11" spans="1:23" ht="31.5" customHeight="1">
      <c r="A11" s="17">
        <v>2</v>
      </c>
      <c r="B11" s="225" t="s">
        <v>86</v>
      </c>
      <c r="C11" s="120">
        <v>2003</v>
      </c>
      <c r="D11" s="195" t="s">
        <v>33</v>
      </c>
      <c r="E11" s="95" t="s">
        <v>87</v>
      </c>
      <c r="F11" s="258" t="s">
        <v>165</v>
      </c>
      <c r="G11" s="143" t="s">
        <v>166</v>
      </c>
      <c r="H11" s="86" t="s">
        <v>167</v>
      </c>
      <c r="I11" s="94" t="s">
        <v>45</v>
      </c>
      <c r="J11" s="104">
        <v>140</v>
      </c>
      <c r="K11" s="58">
        <f t="shared" si="0"/>
        <v>63.63636</v>
      </c>
      <c r="L11" s="9">
        <f t="shared" si="1"/>
        <v>2</v>
      </c>
      <c r="M11" s="104">
        <v>143</v>
      </c>
      <c r="N11" s="58">
        <f t="shared" si="2"/>
        <v>65</v>
      </c>
      <c r="O11" s="9">
        <f t="shared" si="3"/>
        <v>2</v>
      </c>
      <c r="P11" s="104">
        <v>148</v>
      </c>
      <c r="Q11" s="58">
        <f t="shared" si="4"/>
        <v>67.27273</v>
      </c>
      <c r="R11" s="9">
        <f t="shared" si="5"/>
        <v>2</v>
      </c>
      <c r="S11" s="9"/>
      <c r="T11" s="9"/>
      <c r="U11" s="105">
        <f t="shared" si="6"/>
        <v>431</v>
      </c>
      <c r="V11" s="137">
        <f t="shared" si="7"/>
        <v>65.30303</v>
      </c>
      <c r="W11" s="171" t="s">
        <v>35</v>
      </c>
    </row>
    <row r="12" spans="1:23" ht="31.5" customHeight="1">
      <c r="A12" s="188">
        <v>3</v>
      </c>
      <c r="B12" s="75" t="s">
        <v>208</v>
      </c>
      <c r="C12" s="130" t="s">
        <v>118</v>
      </c>
      <c r="D12" s="93" t="s">
        <v>33</v>
      </c>
      <c r="E12" s="264"/>
      <c r="F12" s="258" t="s">
        <v>216</v>
      </c>
      <c r="G12" s="245" t="s">
        <v>38</v>
      </c>
      <c r="H12" s="152" t="s">
        <v>217</v>
      </c>
      <c r="I12" s="185" t="s">
        <v>34</v>
      </c>
      <c r="J12" s="133">
        <v>138</v>
      </c>
      <c r="K12" s="58">
        <f t="shared" si="0"/>
        <v>62.72727</v>
      </c>
      <c r="L12" s="9">
        <f t="shared" si="1"/>
        <v>3</v>
      </c>
      <c r="M12" s="133">
        <v>137.5</v>
      </c>
      <c r="N12" s="58">
        <f t="shared" si="2"/>
        <v>62.5</v>
      </c>
      <c r="O12" s="9">
        <f t="shared" si="3"/>
        <v>3</v>
      </c>
      <c r="P12" s="133">
        <v>136</v>
      </c>
      <c r="Q12" s="58">
        <f t="shared" si="4"/>
        <v>61.81818</v>
      </c>
      <c r="R12" s="9">
        <f t="shared" si="5"/>
        <v>5</v>
      </c>
      <c r="S12" s="135"/>
      <c r="T12" s="135"/>
      <c r="U12" s="136">
        <f t="shared" si="6"/>
        <v>411.5</v>
      </c>
      <c r="V12" s="137">
        <f t="shared" si="7"/>
        <v>62.34848</v>
      </c>
      <c r="W12" s="142"/>
    </row>
    <row r="13" spans="1:23" ht="31.5" customHeight="1">
      <c r="A13" s="17">
        <v>4</v>
      </c>
      <c r="B13" s="193" t="s">
        <v>234</v>
      </c>
      <c r="C13" s="120">
        <v>2002</v>
      </c>
      <c r="D13" s="120" t="s">
        <v>105</v>
      </c>
      <c r="E13" s="71" t="s">
        <v>123</v>
      </c>
      <c r="F13" s="275" t="s">
        <v>124</v>
      </c>
      <c r="G13" s="261" t="s">
        <v>38</v>
      </c>
      <c r="H13" s="261" t="s">
        <v>237</v>
      </c>
      <c r="I13" s="200" t="s">
        <v>34</v>
      </c>
      <c r="J13" s="104">
        <v>136</v>
      </c>
      <c r="K13" s="58">
        <f t="shared" si="0"/>
        <v>61.81818</v>
      </c>
      <c r="L13" s="9">
        <f t="shared" si="1"/>
        <v>5</v>
      </c>
      <c r="M13" s="104">
        <v>131</v>
      </c>
      <c r="N13" s="58">
        <f t="shared" si="2"/>
        <v>59.54545</v>
      </c>
      <c r="O13" s="9">
        <f t="shared" si="3"/>
        <v>5</v>
      </c>
      <c r="P13" s="104">
        <v>141.5</v>
      </c>
      <c r="Q13" s="58">
        <f t="shared" si="4"/>
        <v>64.31818</v>
      </c>
      <c r="R13" s="9">
        <f t="shared" si="5"/>
        <v>3</v>
      </c>
      <c r="S13" s="9"/>
      <c r="T13" s="9"/>
      <c r="U13" s="105">
        <f t="shared" si="6"/>
        <v>408.5</v>
      </c>
      <c r="V13" s="137">
        <f t="shared" si="7"/>
        <v>61.89394</v>
      </c>
      <c r="W13" s="171" t="s">
        <v>104</v>
      </c>
    </row>
    <row r="14" spans="1:23" ht="31.5" customHeight="1">
      <c r="A14" s="188">
        <v>5</v>
      </c>
      <c r="B14" s="72" t="s">
        <v>125</v>
      </c>
      <c r="C14" s="100">
        <v>1969</v>
      </c>
      <c r="D14" s="8" t="s">
        <v>33</v>
      </c>
      <c r="E14" s="100"/>
      <c r="F14" s="163" t="s">
        <v>126</v>
      </c>
      <c r="G14" s="149" t="s">
        <v>127</v>
      </c>
      <c r="H14" s="252" t="s">
        <v>128</v>
      </c>
      <c r="I14" s="122" t="s">
        <v>129</v>
      </c>
      <c r="J14" s="104">
        <v>137.5</v>
      </c>
      <c r="K14" s="58">
        <f t="shared" si="0"/>
        <v>62.5</v>
      </c>
      <c r="L14" s="9">
        <f t="shared" si="1"/>
        <v>4</v>
      </c>
      <c r="M14" s="104">
        <v>131.5</v>
      </c>
      <c r="N14" s="58">
        <f t="shared" si="2"/>
        <v>59.77273</v>
      </c>
      <c r="O14" s="9">
        <f t="shared" si="3"/>
        <v>4</v>
      </c>
      <c r="P14" s="104">
        <v>136.5</v>
      </c>
      <c r="Q14" s="58">
        <f t="shared" si="4"/>
        <v>62.04545</v>
      </c>
      <c r="R14" s="9">
        <f t="shared" si="5"/>
        <v>4</v>
      </c>
      <c r="S14" s="9"/>
      <c r="T14" s="9"/>
      <c r="U14" s="105">
        <f t="shared" si="6"/>
        <v>405.5</v>
      </c>
      <c r="V14" s="137">
        <f t="shared" si="7"/>
        <v>61.43939</v>
      </c>
      <c r="W14" s="142"/>
    </row>
    <row r="15" spans="1:23" ht="31.5" customHeight="1">
      <c r="A15" s="17">
        <v>6</v>
      </c>
      <c r="B15" s="144" t="s">
        <v>235</v>
      </c>
      <c r="C15" s="145">
        <v>2001</v>
      </c>
      <c r="D15" s="145" t="s">
        <v>33</v>
      </c>
      <c r="E15" s="179"/>
      <c r="F15" s="276" t="s">
        <v>162</v>
      </c>
      <c r="G15" s="164" t="s">
        <v>163</v>
      </c>
      <c r="H15" s="165" t="s">
        <v>164</v>
      </c>
      <c r="I15" s="200" t="s">
        <v>94</v>
      </c>
      <c r="J15" s="104">
        <v>134.5</v>
      </c>
      <c r="K15" s="58">
        <f t="shared" si="0"/>
        <v>61.13636</v>
      </c>
      <c r="L15" s="9">
        <f t="shared" si="1"/>
        <v>6</v>
      </c>
      <c r="M15" s="104">
        <v>129.5</v>
      </c>
      <c r="N15" s="58">
        <f t="shared" si="2"/>
        <v>58.86364</v>
      </c>
      <c r="O15" s="9">
        <f t="shared" si="3"/>
        <v>6</v>
      </c>
      <c r="P15" s="104">
        <v>135</v>
      </c>
      <c r="Q15" s="58">
        <f t="shared" si="4"/>
        <v>61.36364</v>
      </c>
      <c r="R15" s="9">
        <f t="shared" si="5"/>
        <v>6</v>
      </c>
      <c r="S15" s="9"/>
      <c r="T15" s="9"/>
      <c r="U15" s="105">
        <f t="shared" si="6"/>
        <v>399</v>
      </c>
      <c r="V15" s="137">
        <f t="shared" si="7"/>
        <v>60.45455</v>
      </c>
      <c r="W15" s="171" t="s">
        <v>104</v>
      </c>
    </row>
    <row r="16" spans="1:23" ht="31.5" customHeight="1">
      <c r="A16" s="188">
        <v>7</v>
      </c>
      <c r="B16" s="244" t="s">
        <v>196</v>
      </c>
      <c r="C16" s="255" t="s">
        <v>118</v>
      </c>
      <c r="D16" s="162" t="s">
        <v>33</v>
      </c>
      <c r="E16" s="247"/>
      <c r="F16" s="228" t="s">
        <v>197</v>
      </c>
      <c r="G16" s="168" t="s">
        <v>198</v>
      </c>
      <c r="H16" s="222" t="s">
        <v>199</v>
      </c>
      <c r="I16" s="94" t="s">
        <v>32</v>
      </c>
      <c r="J16" s="104">
        <v>133.5</v>
      </c>
      <c r="K16" s="58">
        <f t="shared" si="0"/>
        <v>60.68182</v>
      </c>
      <c r="L16" s="9">
        <f t="shared" si="1"/>
        <v>7</v>
      </c>
      <c r="M16" s="104">
        <v>126.5</v>
      </c>
      <c r="N16" s="58">
        <f t="shared" si="2"/>
        <v>57.5</v>
      </c>
      <c r="O16" s="9">
        <f t="shared" si="3"/>
        <v>7</v>
      </c>
      <c r="P16" s="104">
        <v>119</v>
      </c>
      <c r="Q16" s="58">
        <f t="shared" si="4"/>
        <v>54.09091</v>
      </c>
      <c r="R16" s="9">
        <f t="shared" si="5"/>
        <v>7</v>
      </c>
      <c r="S16" s="9"/>
      <c r="T16" s="9"/>
      <c r="U16" s="105">
        <f t="shared" si="6"/>
        <v>379</v>
      </c>
      <c r="V16" s="137">
        <f t="shared" si="7"/>
        <v>57.42424</v>
      </c>
      <c r="W16" s="142"/>
    </row>
    <row r="17" spans="1:23" ht="31.5" customHeight="1">
      <c r="A17" s="17">
        <v>8</v>
      </c>
      <c r="B17" s="244" t="s">
        <v>160</v>
      </c>
      <c r="C17" s="155" t="s">
        <v>161</v>
      </c>
      <c r="D17" s="140" t="s">
        <v>33</v>
      </c>
      <c r="E17" s="157"/>
      <c r="F17" s="166" t="s">
        <v>162</v>
      </c>
      <c r="G17" s="164" t="s">
        <v>163</v>
      </c>
      <c r="H17" s="165" t="s">
        <v>164</v>
      </c>
      <c r="I17" s="191" t="s">
        <v>94</v>
      </c>
      <c r="J17" s="104">
        <v>126</v>
      </c>
      <c r="K17" s="58">
        <f t="shared" si="0"/>
        <v>57.27273</v>
      </c>
      <c r="L17" s="9">
        <f t="shared" si="1"/>
        <v>8</v>
      </c>
      <c r="M17" s="104">
        <v>118.5</v>
      </c>
      <c r="N17" s="58">
        <f t="shared" si="2"/>
        <v>53.86364</v>
      </c>
      <c r="O17" s="9">
        <f t="shared" si="3"/>
        <v>8</v>
      </c>
      <c r="P17" s="104">
        <v>113</v>
      </c>
      <c r="Q17" s="58">
        <f t="shared" si="4"/>
        <v>51.36364</v>
      </c>
      <c r="R17" s="9">
        <f t="shared" si="5"/>
        <v>8</v>
      </c>
      <c r="S17" s="9"/>
      <c r="T17" s="9"/>
      <c r="U17" s="105">
        <f t="shared" si="6"/>
        <v>357.5</v>
      </c>
      <c r="V17" s="137">
        <f t="shared" si="7"/>
        <v>54.16667</v>
      </c>
      <c r="W17" s="142"/>
    </row>
    <row r="18" ht="24.75" customHeight="1"/>
    <row r="19" spans="2:12" ht="24.75" customHeight="1">
      <c r="B19" s="21" t="s">
        <v>2</v>
      </c>
      <c r="I19" s="159" t="s">
        <v>220</v>
      </c>
      <c r="J19" s="24"/>
      <c r="K19" s="6"/>
      <c r="L19" s="20"/>
    </row>
    <row r="20" spans="2:12" ht="24.75" customHeight="1">
      <c r="B20" s="27" t="s">
        <v>3</v>
      </c>
      <c r="I20" s="160" t="s">
        <v>44</v>
      </c>
      <c r="J20" s="12"/>
      <c r="K20" s="6"/>
      <c r="L20" s="26"/>
    </row>
    <row r="21" ht="33" customHeight="1"/>
    <row r="22" ht="28.5" customHeight="1"/>
    <row r="29" spans="2:12" ht="15">
      <c r="B29" s="21"/>
      <c r="I29" s="170"/>
      <c r="J29" s="24"/>
      <c r="K29" s="6"/>
      <c r="L29" s="25"/>
    </row>
    <row r="30" spans="2:12" ht="27" customHeight="1">
      <c r="B30" s="27"/>
      <c r="I30" s="160"/>
      <c r="J30" s="12"/>
      <c r="K30" s="6"/>
      <c r="L30" s="57"/>
    </row>
    <row r="31" ht="24.75" customHeight="1"/>
  </sheetData>
  <sheetProtection/>
  <mergeCells count="24">
    <mergeCell ref="Q7:W7"/>
    <mergeCell ref="W8:W9"/>
    <mergeCell ref="J8:L8"/>
    <mergeCell ref="M8:O8"/>
    <mergeCell ref="P8:R8"/>
    <mergeCell ref="D8:D9"/>
    <mergeCell ref="E8:E9"/>
    <mergeCell ref="V8:V9"/>
    <mergeCell ref="A6:W6"/>
    <mergeCell ref="A5:W5"/>
    <mergeCell ref="A2:W2"/>
    <mergeCell ref="A1:W1"/>
    <mergeCell ref="S8:S9"/>
    <mergeCell ref="T8:T9"/>
    <mergeCell ref="U8:U9"/>
    <mergeCell ref="A8:A9"/>
    <mergeCell ref="A4:W4"/>
    <mergeCell ref="A3:W3"/>
    <mergeCell ref="B8:B9"/>
    <mergeCell ref="C8:C9"/>
    <mergeCell ref="F8:F9"/>
    <mergeCell ref="G8:G9"/>
    <mergeCell ref="H8:H9"/>
    <mergeCell ref="I8:I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workbookViewId="0" topLeftCell="A1">
      <selection activeCell="G7" sqref="G1:H16384"/>
    </sheetView>
  </sheetViews>
  <sheetFormatPr defaultColWidth="9.140625" defaultRowHeight="12.75"/>
  <cols>
    <col min="1" max="1" width="4.7109375" style="16" customWidth="1"/>
    <col min="2" max="2" width="20.7109375" style="128" customWidth="1"/>
    <col min="3" max="3" width="6.7109375" style="128" hidden="1" customWidth="1"/>
    <col min="4" max="4" width="6.7109375" style="128" customWidth="1"/>
    <col min="5" max="5" width="8.7109375" style="128" hidden="1" customWidth="1"/>
    <col min="6" max="6" width="34.7109375" style="128" customWidth="1"/>
    <col min="7" max="7" width="8.7109375" style="128" hidden="1" customWidth="1"/>
    <col min="8" max="8" width="17.7109375" style="128" hidden="1" customWidth="1"/>
    <col min="9" max="9" width="22.7109375" style="128" customWidth="1"/>
    <col min="10" max="10" width="6.7109375" style="16" customWidth="1"/>
    <col min="11" max="11" width="8.7109375" style="16" customWidth="1"/>
    <col min="12" max="12" width="4.7109375" style="16" customWidth="1"/>
    <col min="13" max="13" width="6.7109375" style="16" customWidth="1"/>
    <col min="14" max="14" width="8.7109375" style="16" customWidth="1"/>
    <col min="15" max="15" width="4.7109375" style="16" customWidth="1"/>
    <col min="16" max="16" width="6.7109375" style="16" customWidth="1"/>
    <col min="17" max="17" width="8.7109375" style="16" customWidth="1"/>
    <col min="18" max="20" width="4.7109375" style="16" customWidth="1"/>
    <col min="21" max="21" width="6.7109375" style="16" customWidth="1"/>
    <col min="22" max="22" width="8.7109375" style="16" customWidth="1"/>
    <col min="23" max="23" width="6.7109375" style="16" hidden="1" customWidth="1"/>
    <col min="24" max="16384" width="9.140625" style="16" customWidth="1"/>
  </cols>
  <sheetData>
    <row r="1" spans="1:23" ht="24.75" customHeight="1">
      <c r="A1" s="327" t="s">
        <v>107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ht="24.75" customHeight="1">
      <c r="A2" s="328" t="s">
        <v>19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3" ht="24.75" customHeight="1">
      <c r="A3" s="328" t="s">
        <v>20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</row>
    <row r="4" spans="1:23" ht="24.75" customHeight="1">
      <c r="A4" s="329" t="s">
        <v>23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</row>
    <row r="5" spans="1:23" ht="24.75" customHeight="1">
      <c r="A5" s="328" t="s">
        <v>236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</row>
    <row r="6" spans="1:23" ht="24.75" customHeight="1">
      <c r="A6" s="284" t="s">
        <v>231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1:23" s="30" customFormat="1" ht="24.75" customHeight="1">
      <c r="A7" s="31" t="s">
        <v>25</v>
      </c>
      <c r="B7" s="123"/>
      <c r="C7" s="124"/>
      <c r="D7" s="124"/>
      <c r="E7" s="124"/>
      <c r="F7" s="125"/>
      <c r="G7" s="126"/>
      <c r="H7" s="125"/>
      <c r="I7" s="127"/>
      <c r="J7" s="56"/>
      <c r="K7" s="26"/>
      <c r="L7" s="56"/>
      <c r="M7" s="56"/>
      <c r="N7" s="26"/>
      <c r="O7" s="56"/>
      <c r="P7" s="26"/>
      <c r="Q7" s="322" t="s">
        <v>106</v>
      </c>
      <c r="R7" s="322"/>
      <c r="S7" s="322"/>
      <c r="T7" s="322"/>
      <c r="U7" s="322"/>
      <c r="V7" s="322"/>
      <c r="W7" s="322"/>
    </row>
    <row r="8" spans="1:23" ht="19.5" customHeight="1">
      <c r="A8" s="297" t="s">
        <v>1</v>
      </c>
      <c r="B8" s="323" t="s">
        <v>17</v>
      </c>
      <c r="C8" s="302" t="s">
        <v>21</v>
      </c>
      <c r="D8" s="324" t="s">
        <v>11</v>
      </c>
      <c r="E8" s="326" t="s">
        <v>12</v>
      </c>
      <c r="F8" s="323" t="s">
        <v>18</v>
      </c>
      <c r="G8" s="326" t="s">
        <v>12</v>
      </c>
      <c r="H8" s="323" t="s">
        <v>8</v>
      </c>
      <c r="I8" s="323" t="s">
        <v>4</v>
      </c>
      <c r="J8" s="298" t="s">
        <v>9</v>
      </c>
      <c r="K8" s="298"/>
      <c r="L8" s="298"/>
      <c r="M8" s="298" t="s">
        <v>5</v>
      </c>
      <c r="N8" s="298"/>
      <c r="O8" s="298"/>
      <c r="P8" s="298" t="s">
        <v>10</v>
      </c>
      <c r="Q8" s="298"/>
      <c r="R8" s="298"/>
      <c r="S8" s="307" t="s">
        <v>28</v>
      </c>
      <c r="T8" s="295" t="s">
        <v>29</v>
      </c>
      <c r="U8" s="297" t="s">
        <v>6</v>
      </c>
      <c r="V8" s="309" t="s">
        <v>22</v>
      </c>
      <c r="W8" s="281" t="s">
        <v>15</v>
      </c>
    </row>
    <row r="9" spans="1:23" ht="39.75" customHeight="1">
      <c r="A9" s="297"/>
      <c r="B9" s="323"/>
      <c r="C9" s="302"/>
      <c r="D9" s="325"/>
      <c r="E9" s="325"/>
      <c r="F9" s="323"/>
      <c r="G9" s="325"/>
      <c r="H9" s="323"/>
      <c r="I9" s="323"/>
      <c r="J9" s="46" t="s">
        <v>16</v>
      </c>
      <c r="K9" s="59" t="s">
        <v>0</v>
      </c>
      <c r="L9" s="46" t="s">
        <v>1</v>
      </c>
      <c r="M9" s="46" t="s">
        <v>16</v>
      </c>
      <c r="N9" s="59" t="s">
        <v>0</v>
      </c>
      <c r="O9" s="46" t="s">
        <v>1</v>
      </c>
      <c r="P9" s="46" t="s">
        <v>16</v>
      </c>
      <c r="Q9" s="59" t="s">
        <v>0</v>
      </c>
      <c r="R9" s="46" t="s">
        <v>1</v>
      </c>
      <c r="S9" s="307"/>
      <c r="T9" s="296"/>
      <c r="U9" s="297"/>
      <c r="V9" s="321"/>
      <c r="W9" s="282"/>
    </row>
    <row r="10" spans="1:23" ht="31.5" customHeight="1">
      <c r="A10" s="188">
        <v>1</v>
      </c>
      <c r="B10" s="70" t="s">
        <v>95</v>
      </c>
      <c r="C10" s="8">
        <v>1997</v>
      </c>
      <c r="D10" s="8" t="s">
        <v>37</v>
      </c>
      <c r="E10" s="18"/>
      <c r="F10" s="144" t="s">
        <v>99</v>
      </c>
      <c r="G10" s="179" t="s">
        <v>38</v>
      </c>
      <c r="H10" s="19" t="s">
        <v>97</v>
      </c>
      <c r="I10" s="140" t="s">
        <v>96</v>
      </c>
      <c r="J10" s="133">
        <v>151</v>
      </c>
      <c r="K10" s="58">
        <f>ROUND(J10/2.2,5)</f>
        <v>68.63636</v>
      </c>
      <c r="L10" s="135">
        <f>RANK(K10,K$10:K$13,0)</f>
        <v>1</v>
      </c>
      <c r="M10" s="133">
        <v>156</v>
      </c>
      <c r="N10" s="58">
        <f>ROUND(M10/2.2,5)</f>
        <v>70.90909</v>
      </c>
      <c r="O10" s="135">
        <f>RANK(N10,N$10:N$13,0)</f>
        <v>1</v>
      </c>
      <c r="P10" s="133">
        <v>145</v>
      </c>
      <c r="Q10" s="58">
        <f>ROUND(P10/2.2,5)</f>
        <v>65.90909</v>
      </c>
      <c r="R10" s="135">
        <f>RANK(Q10,Q$10:Q$13,0)</f>
        <v>1</v>
      </c>
      <c r="S10" s="135"/>
      <c r="T10" s="135"/>
      <c r="U10" s="136">
        <f>J10+M10+P10</f>
        <v>452</v>
      </c>
      <c r="V10" s="137">
        <f>ROUND(U10/2.2/3,5)</f>
        <v>68.48485</v>
      </c>
      <c r="W10" s="142"/>
    </row>
    <row r="11" spans="1:23" ht="31.5" customHeight="1">
      <c r="A11" s="17">
        <v>2</v>
      </c>
      <c r="B11" s="69" t="s">
        <v>171</v>
      </c>
      <c r="C11" s="195">
        <v>1988</v>
      </c>
      <c r="D11" s="82" t="s">
        <v>31</v>
      </c>
      <c r="E11" s="95" t="s">
        <v>214</v>
      </c>
      <c r="F11" s="83" t="s">
        <v>228</v>
      </c>
      <c r="G11" s="179" t="s">
        <v>38</v>
      </c>
      <c r="H11" s="19" t="s">
        <v>97</v>
      </c>
      <c r="I11" s="162" t="s">
        <v>96</v>
      </c>
      <c r="J11" s="104">
        <v>124.5</v>
      </c>
      <c r="K11" s="58">
        <f>ROUND(J11/2.2,5)</f>
        <v>56.59091</v>
      </c>
      <c r="L11" s="9">
        <f>RANK(K11,K$10:K$13,0)</f>
        <v>2</v>
      </c>
      <c r="M11" s="104">
        <v>132.5</v>
      </c>
      <c r="N11" s="58">
        <f>ROUND(M11/2.2,5)</f>
        <v>60.22727</v>
      </c>
      <c r="O11" s="9">
        <f>RANK(N11,N$10:N$13,0)</f>
        <v>2</v>
      </c>
      <c r="P11" s="104">
        <v>131.5</v>
      </c>
      <c r="Q11" s="58">
        <f>ROUND(P11/2.2,5)</f>
        <v>59.77273</v>
      </c>
      <c r="R11" s="9">
        <f>RANK(Q11,Q$10:Q$13,0)</f>
        <v>2</v>
      </c>
      <c r="S11" s="9"/>
      <c r="T11" s="9"/>
      <c r="U11" s="105">
        <f>J11+M11+P11</f>
        <v>388.5</v>
      </c>
      <c r="V11" s="137">
        <f>ROUND(U11/2.2/3,5)</f>
        <v>58.86364</v>
      </c>
      <c r="W11" s="142"/>
    </row>
    <row r="12" spans="1:23" ht="31.5" customHeight="1">
      <c r="A12" s="188">
        <v>3</v>
      </c>
      <c r="B12" s="70" t="s">
        <v>95</v>
      </c>
      <c r="C12" s="8">
        <v>1997</v>
      </c>
      <c r="D12" s="8" t="s">
        <v>37</v>
      </c>
      <c r="E12" s="96"/>
      <c r="F12" s="169" t="s">
        <v>227</v>
      </c>
      <c r="G12" s="179" t="s">
        <v>38</v>
      </c>
      <c r="H12" s="19" t="s">
        <v>97</v>
      </c>
      <c r="I12" s="162" t="s">
        <v>96</v>
      </c>
      <c r="J12" s="133">
        <v>124</v>
      </c>
      <c r="K12" s="58">
        <f>ROUND(J12/2.2,5)</f>
        <v>56.36364</v>
      </c>
      <c r="L12" s="9">
        <f>RANK(K12,K$10:K$13,0)</f>
        <v>3</v>
      </c>
      <c r="M12" s="133">
        <v>129.5</v>
      </c>
      <c r="N12" s="58">
        <f>ROUND(M12/2.2,5)</f>
        <v>58.86364</v>
      </c>
      <c r="O12" s="9">
        <f>RANK(N12,N$10:N$13,0)</f>
        <v>3</v>
      </c>
      <c r="P12" s="133">
        <v>128</v>
      </c>
      <c r="Q12" s="58">
        <f>ROUND(P12/2.2,5)</f>
        <v>58.18182</v>
      </c>
      <c r="R12" s="9">
        <f>RANK(Q12,Q$10:Q$13,0)</f>
        <v>3</v>
      </c>
      <c r="S12" s="135"/>
      <c r="T12" s="135"/>
      <c r="U12" s="136">
        <f>J12+M12+P12</f>
        <v>381.5</v>
      </c>
      <c r="V12" s="137">
        <f>ROUND(U12/2.2/3,5)</f>
        <v>57.80303</v>
      </c>
      <c r="W12" s="142"/>
    </row>
    <row r="13" spans="1:23" ht="31.5" customHeight="1">
      <c r="A13" s="17"/>
      <c r="B13" s="69" t="s">
        <v>171</v>
      </c>
      <c r="C13" s="120">
        <v>1988</v>
      </c>
      <c r="D13" s="8" t="s">
        <v>31</v>
      </c>
      <c r="E13" s="97" t="s">
        <v>214</v>
      </c>
      <c r="F13" s="258" t="s">
        <v>226</v>
      </c>
      <c r="G13" s="178" t="s">
        <v>38</v>
      </c>
      <c r="H13" s="84" t="s">
        <v>97</v>
      </c>
      <c r="I13" s="140" t="s">
        <v>96</v>
      </c>
      <c r="J13" s="330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2"/>
      <c r="W13" s="142"/>
    </row>
    <row r="14" ht="24.75" customHeight="1"/>
    <row r="15" spans="2:12" ht="24.75" customHeight="1">
      <c r="B15" s="21" t="s">
        <v>2</v>
      </c>
      <c r="I15" s="159" t="s">
        <v>220</v>
      </c>
      <c r="J15" s="24"/>
      <c r="K15" s="6"/>
      <c r="L15" s="20"/>
    </row>
    <row r="16" spans="2:12" ht="24.75" customHeight="1">
      <c r="B16" s="27" t="s">
        <v>3</v>
      </c>
      <c r="I16" s="160" t="s">
        <v>44</v>
      </c>
      <c r="J16" s="12"/>
      <c r="K16" s="6"/>
      <c r="L16" s="26"/>
    </row>
    <row r="17" ht="33" customHeight="1"/>
    <row r="18" ht="28.5" customHeight="1"/>
    <row r="25" spans="2:12" ht="15">
      <c r="B25" s="21"/>
      <c r="I25" s="170"/>
      <c r="J25" s="24"/>
      <c r="K25" s="6"/>
      <c r="L25" s="25"/>
    </row>
    <row r="26" spans="2:12" ht="27" customHeight="1">
      <c r="B26" s="27"/>
      <c r="I26" s="160"/>
      <c r="J26" s="12"/>
      <c r="K26" s="6"/>
      <c r="L26" s="57"/>
    </row>
    <row r="27" ht="24.75" customHeight="1"/>
  </sheetData>
  <sheetProtection/>
  <mergeCells count="25"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13:V13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workbookViewId="0" topLeftCell="A1">
      <selection activeCell="A6" sqref="A6:W6"/>
    </sheetView>
  </sheetViews>
  <sheetFormatPr defaultColWidth="9.140625" defaultRowHeight="12.75"/>
  <cols>
    <col min="1" max="1" width="4.7109375" style="1" customWidth="1"/>
    <col min="2" max="2" width="20.7109375" style="2" customWidth="1"/>
    <col min="3" max="3" width="6.7109375" style="1" hidden="1" customWidth="1"/>
    <col min="4" max="4" width="6.7109375" style="1" customWidth="1"/>
    <col min="5" max="5" width="8.7109375" style="1" hidden="1" customWidth="1"/>
    <col min="6" max="6" width="34.7109375" style="1" customWidth="1"/>
    <col min="7" max="7" width="8.7109375" style="1" hidden="1" customWidth="1"/>
    <col min="8" max="8" width="17.7109375" style="1" hidden="1" customWidth="1"/>
    <col min="9" max="9" width="22.7109375" style="1" customWidth="1"/>
    <col min="10" max="10" width="6.7109375" style="1" customWidth="1"/>
    <col min="11" max="11" width="8.7109375" style="1" customWidth="1"/>
    <col min="12" max="12" width="4.7109375" style="1" customWidth="1"/>
    <col min="13" max="13" width="6.7109375" style="1" customWidth="1"/>
    <col min="14" max="14" width="8.7109375" style="1" customWidth="1"/>
    <col min="15" max="15" width="4.7109375" style="1" customWidth="1"/>
    <col min="16" max="16" width="6.7109375" style="1" customWidth="1"/>
    <col min="17" max="17" width="8.7109375" style="1" customWidth="1"/>
    <col min="18" max="20" width="4.7109375" style="1" customWidth="1"/>
    <col min="21" max="21" width="6.7109375" style="1" customWidth="1"/>
    <col min="22" max="22" width="8.7109375" style="1" customWidth="1"/>
    <col min="23" max="23" width="6.7109375" style="1" hidden="1" customWidth="1"/>
    <col min="24" max="16384" width="9.140625" style="1" customWidth="1"/>
  </cols>
  <sheetData>
    <row r="1" spans="1:23" ht="24.75" customHeight="1">
      <c r="A1" s="315" t="s">
        <v>107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1:23" ht="24.75" customHeight="1">
      <c r="A2" s="316" t="s">
        <v>19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</row>
    <row r="3" spans="1:23" ht="24.75" customHeight="1">
      <c r="A3" s="316" t="s">
        <v>20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</row>
    <row r="4" spans="1:23" s="55" customFormat="1" ht="24.75" customHeight="1">
      <c r="A4" s="317" t="s">
        <v>59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</row>
    <row r="5" spans="1:23" s="55" customFormat="1" ht="24.75" customHeight="1">
      <c r="A5" s="316" t="s">
        <v>27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</row>
    <row r="6" spans="1:24" ht="24.75" customHeight="1">
      <c r="A6" s="284" t="s">
        <v>231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3"/>
    </row>
    <row r="7" spans="1:23" s="45" customFormat="1" ht="24.75" customHeight="1">
      <c r="A7" s="31" t="s">
        <v>25</v>
      </c>
      <c r="B7" s="32"/>
      <c r="C7" s="33"/>
      <c r="D7" s="33"/>
      <c r="E7" s="33"/>
      <c r="F7" s="34"/>
      <c r="G7" s="34"/>
      <c r="H7" s="34"/>
      <c r="I7" s="44"/>
      <c r="J7" s="44"/>
      <c r="K7" s="44"/>
      <c r="L7" s="44"/>
      <c r="M7" s="44"/>
      <c r="N7" s="44"/>
      <c r="O7" s="44"/>
      <c r="P7" s="44"/>
      <c r="Q7" s="312" t="s">
        <v>106</v>
      </c>
      <c r="R7" s="312"/>
      <c r="S7" s="312"/>
      <c r="T7" s="312"/>
      <c r="U7" s="312"/>
      <c r="V7" s="312"/>
      <c r="W7" s="312"/>
    </row>
    <row r="8" spans="1:23" ht="19.5" customHeight="1">
      <c r="A8" s="311" t="s">
        <v>1</v>
      </c>
      <c r="B8" s="309" t="s">
        <v>17</v>
      </c>
      <c r="C8" s="302" t="s">
        <v>21</v>
      </c>
      <c r="D8" s="297" t="s">
        <v>11</v>
      </c>
      <c r="E8" s="298" t="s">
        <v>12</v>
      </c>
      <c r="F8" s="313" t="s">
        <v>18</v>
      </c>
      <c r="G8" s="314" t="s">
        <v>12</v>
      </c>
      <c r="H8" s="314" t="s">
        <v>8</v>
      </c>
      <c r="I8" s="309" t="s">
        <v>4</v>
      </c>
      <c r="J8" s="309" t="s">
        <v>9</v>
      </c>
      <c r="K8" s="309"/>
      <c r="L8" s="309"/>
      <c r="M8" s="309" t="s">
        <v>5</v>
      </c>
      <c r="N8" s="309"/>
      <c r="O8" s="309"/>
      <c r="P8" s="309" t="s">
        <v>10</v>
      </c>
      <c r="Q8" s="309"/>
      <c r="R8" s="309"/>
      <c r="S8" s="307" t="s">
        <v>28</v>
      </c>
      <c r="T8" s="295" t="s">
        <v>29</v>
      </c>
      <c r="U8" s="311" t="s">
        <v>6</v>
      </c>
      <c r="V8" s="309" t="s">
        <v>22</v>
      </c>
      <c r="W8" s="281" t="s">
        <v>15</v>
      </c>
    </row>
    <row r="9" spans="1:23" ht="39.75" customHeight="1">
      <c r="A9" s="311"/>
      <c r="B9" s="309"/>
      <c r="C9" s="302"/>
      <c r="D9" s="298"/>
      <c r="E9" s="298"/>
      <c r="F9" s="313"/>
      <c r="G9" s="314"/>
      <c r="H9" s="314"/>
      <c r="I9" s="309"/>
      <c r="J9" s="46" t="s">
        <v>16</v>
      </c>
      <c r="K9" s="47" t="s">
        <v>0</v>
      </c>
      <c r="L9" s="46" t="s">
        <v>1</v>
      </c>
      <c r="M9" s="46" t="s">
        <v>16</v>
      </c>
      <c r="N9" s="47" t="s">
        <v>0</v>
      </c>
      <c r="O9" s="46" t="s">
        <v>1</v>
      </c>
      <c r="P9" s="46" t="s">
        <v>16</v>
      </c>
      <c r="Q9" s="47" t="s">
        <v>0</v>
      </c>
      <c r="R9" s="46" t="s">
        <v>1</v>
      </c>
      <c r="S9" s="307"/>
      <c r="T9" s="296"/>
      <c r="U9" s="311"/>
      <c r="V9" s="310"/>
      <c r="W9" s="282"/>
    </row>
    <row r="10" spans="1:23" ht="31.5" customHeight="1">
      <c r="A10" s="115">
        <v>1</v>
      </c>
      <c r="B10" s="214" t="s">
        <v>168</v>
      </c>
      <c r="C10" s="207">
        <v>1971</v>
      </c>
      <c r="D10" s="122">
        <v>2</v>
      </c>
      <c r="E10" s="226"/>
      <c r="F10" s="117" t="s">
        <v>165</v>
      </c>
      <c r="G10" s="119" t="s">
        <v>166</v>
      </c>
      <c r="H10" s="78" t="s">
        <v>167</v>
      </c>
      <c r="I10" s="94" t="s">
        <v>45</v>
      </c>
      <c r="J10" s="103">
        <v>196.5</v>
      </c>
      <c r="K10" s="90">
        <f>ROUND(J10/3.1,5)</f>
        <v>63.3871</v>
      </c>
      <c r="L10" s="89">
        <f>RANK(K10,K$9:K$11,0)</f>
        <v>1</v>
      </c>
      <c r="M10" s="103">
        <v>198</v>
      </c>
      <c r="N10" s="90">
        <f>ROUND(M10/3.1,5)</f>
        <v>63.87097</v>
      </c>
      <c r="O10" s="89">
        <f>RANK(N10,N$9:N$11,0)</f>
        <v>1</v>
      </c>
      <c r="P10" s="103">
        <v>198.5</v>
      </c>
      <c r="Q10" s="90">
        <f>ROUND(P10/3.1,5)</f>
        <v>64.03226</v>
      </c>
      <c r="R10" s="89">
        <f>RANK(Q10,Q$9:Q$11,0)</f>
        <v>1</v>
      </c>
      <c r="S10" s="115"/>
      <c r="T10" s="115"/>
      <c r="U10" s="103">
        <f>J10+M10+P10</f>
        <v>593</v>
      </c>
      <c r="V10" s="91">
        <f>ROUND(U10/3.1/3,5)</f>
        <v>63.76344</v>
      </c>
      <c r="W10" s="180" t="s">
        <v>46</v>
      </c>
    </row>
    <row r="11" spans="1:23" ht="31.5" customHeight="1">
      <c r="A11" s="210">
        <v>2</v>
      </c>
      <c r="B11" s="70" t="s">
        <v>43</v>
      </c>
      <c r="C11" s="8">
        <v>1969</v>
      </c>
      <c r="D11" s="8" t="s">
        <v>33</v>
      </c>
      <c r="E11" s="18" t="s">
        <v>39</v>
      </c>
      <c r="F11" s="76" t="s">
        <v>53</v>
      </c>
      <c r="G11" s="77" t="s">
        <v>38</v>
      </c>
      <c r="H11" s="183" t="s">
        <v>42</v>
      </c>
      <c r="I11" s="67" t="s">
        <v>32</v>
      </c>
      <c r="J11" s="211">
        <v>182.5</v>
      </c>
      <c r="K11" s="203">
        <f>ROUND(J11/3.1,5)</f>
        <v>58.87097</v>
      </c>
      <c r="L11" s="204">
        <f>RANK(K11,K$9:K$11,0)</f>
        <v>2</v>
      </c>
      <c r="M11" s="211">
        <v>189</v>
      </c>
      <c r="N11" s="203">
        <f>ROUND(M11/3.1,5)</f>
        <v>60.96774</v>
      </c>
      <c r="O11" s="204">
        <f>RANK(N11,N$9:N$11,0)</f>
        <v>2</v>
      </c>
      <c r="P11" s="211">
        <v>189</v>
      </c>
      <c r="Q11" s="203">
        <f>ROUND(P11/3.1,5)</f>
        <v>60.96774</v>
      </c>
      <c r="R11" s="204">
        <f>RANK(Q11,Q$9:Q$11,0)</f>
        <v>2</v>
      </c>
      <c r="S11" s="210"/>
      <c r="T11" s="210"/>
      <c r="U11" s="211">
        <f>J11+M11+P11</f>
        <v>560.5</v>
      </c>
      <c r="V11" s="205">
        <f>ROUND(U11/3.1/3,5)</f>
        <v>60.26882</v>
      </c>
      <c r="W11" s="180" t="s">
        <v>46</v>
      </c>
    </row>
    <row r="12" spans="1:22" ht="31.5" customHeight="1">
      <c r="A12" s="333" t="s">
        <v>233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</row>
    <row r="13" spans="1:23" ht="31.5" customHeight="1">
      <c r="A13" s="115"/>
      <c r="B13" s="72" t="s">
        <v>125</v>
      </c>
      <c r="C13" s="100">
        <v>1969</v>
      </c>
      <c r="D13" s="8" t="s">
        <v>33</v>
      </c>
      <c r="E13" s="100"/>
      <c r="F13" s="270" t="s">
        <v>126</v>
      </c>
      <c r="G13" s="164" t="s">
        <v>127</v>
      </c>
      <c r="H13" s="239" t="s">
        <v>128</v>
      </c>
      <c r="I13" s="158" t="s">
        <v>129</v>
      </c>
      <c r="J13" s="212">
        <v>148.5</v>
      </c>
      <c r="K13" s="134">
        <f>ROUND(J13/2.6,5)</f>
        <v>57.11538</v>
      </c>
      <c r="L13" s="188"/>
      <c r="M13" s="212">
        <v>154</v>
      </c>
      <c r="N13" s="134">
        <f>ROUND(M13/2.6,5)</f>
        <v>59.23077</v>
      </c>
      <c r="O13" s="188"/>
      <c r="P13" s="212">
        <v>151.5</v>
      </c>
      <c r="Q13" s="134">
        <f>ROUND(P13/2.6,5)</f>
        <v>58.26923</v>
      </c>
      <c r="R13" s="188"/>
      <c r="S13" s="188"/>
      <c r="T13" s="188"/>
      <c r="U13" s="213">
        <f>J13+M13+P13</f>
        <v>454</v>
      </c>
      <c r="V13" s="137">
        <f>ROUND(U13/2.6/3,5)</f>
        <v>58.20513</v>
      </c>
      <c r="W13" s="189"/>
    </row>
    <row r="14" spans="1:22" ht="24.75" customHeight="1">
      <c r="A14" s="51"/>
      <c r="B14" s="108"/>
      <c r="C14" s="109"/>
      <c r="D14" s="106"/>
      <c r="E14" s="107"/>
      <c r="F14" s="110"/>
      <c r="G14" s="111"/>
      <c r="H14" s="112"/>
      <c r="I14" s="113"/>
      <c r="J14" s="114"/>
      <c r="K14" s="53"/>
      <c r="L14" s="52"/>
      <c r="M14" s="114"/>
      <c r="N14" s="53"/>
      <c r="O14" s="52"/>
      <c r="P14" s="114"/>
      <c r="Q14" s="53"/>
      <c r="R14" s="52"/>
      <c r="S14" s="51"/>
      <c r="T14" s="51"/>
      <c r="U14" s="114"/>
      <c r="V14" s="54"/>
    </row>
    <row r="15" spans="2:12" ht="24.75" customHeight="1">
      <c r="B15" s="37" t="s">
        <v>2</v>
      </c>
      <c r="I15" s="159" t="s">
        <v>220</v>
      </c>
      <c r="J15" s="24"/>
      <c r="K15" s="6"/>
      <c r="L15" s="23"/>
    </row>
    <row r="16" spans="2:12" ht="24.75" customHeight="1">
      <c r="B16" s="42" t="s">
        <v>3</v>
      </c>
      <c r="I16" s="160" t="s">
        <v>44</v>
      </c>
      <c r="J16" s="12"/>
      <c r="K16" s="6"/>
      <c r="L16" s="41"/>
    </row>
    <row r="17" ht="32.25" customHeight="1"/>
    <row r="18" ht="32.25" customHeight="1"/>
    <row r="25" spans="2:11" ht="15">
      <c r="B25" s="37"/>
      <c r="I25" s="23"/>
      <c r="J25" s="24"/>
      <c r="K25" s="6"/>
    </row>
    <row r="26" spans="2:11" ht="15">
      <c r="B26" s="42"/>
      <c r="I26" s="35"/>
      <c r="J26" s="12"/>
      <c r="K26" s="6"/>
    </row>
    <row r="31" ht="32.25" customHeight="1"/>
    <row r="32" ht="29.25" customHeight="1"/>
  </sheetData>
  <sheetProtection/>
  <mergeCells count="25">
    <mergeCell ref="A12:V12"/>
    <mergeCell ref="A1:W1"/>
    <mergeCell ref="A2:W2"/>
    <mergeCell ref="A3:W3"/>
    <mergeCell ref="A4:W4"/>
    <mergeCell ref="A5:W5"/>
    <mergeCell ref="A6:W6"/>
    <mergeCell ref="Q7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V8:V9"/>
    <mergeCell ref="W8:W9"/>
    <mergeCell ref="J8:L8"/>
    <mergeCell ref="M8:O8"/>
    <mergeCell ref="P8:R8"/>
    <mergeCell ref="S8:S9"/>
    <mergeCell ref="T8:T9"/>
    <mergeCell ref="U8:U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workbookViewId="0" topLeftCell="A4">
      <selection activeCell="Q7" sqref="Q7:W7"/>
    </sheetView>
  </sheetViews>
  <sheetFormatPr defaultColWidth="9.140625" defaultRowHeight="12.75"/>
  <cols>
    <col min="1" max="1" width="4.7109375" style="16" customWidth="1"/>
    <col min="2" max="2" width="20.7109375" style="128" customWidth="1"/>
    <col min="3" max="3" width="6.7109375" style="128" hidden="1" customWidth="1"/>
    <col min="4" max="4" width="6.7109375" style="128" customWidth="1"/>
    <col min="5" max="5" width="8.7109375" style="128" hidden="1" customWidth="1"/>
    <col min="6" max="6" width="34.7109375" style="128" customWidth="1"/>
    <col min="7" max="7" width="8.7109375" style="128" hidden="1" customWidth="1"/>
    <col min="8" max="8" width="17.7109375" style="128" hidden="1" customWidth="1"/>
    <col min="9" max="9" width="22.7109375" style="128" customWidth="1"/>
    <col min="10" max="10" width="6.7109375" style="16" customWidth="1"/>
    <col min="11" max="11" width="8.7109375" style="16" customWidth="1"/>
    <col min="12" max="12" width="4.7109375" style="16" customWidth="1"/>
    <col min="13" max="13" width="6.7109375" style="16" customWidth="1"/>
    <col min="14" max="14" width="8.7109375" style="16" customWidth="1"/>
    <col min="15" max="15" width="4.7109375" style="16" customWidth="1"/>
    <col min="16" max="16" width="6.7109375" style="16" customWidth="1"/>
    <col min="17" max="17" width="8.7109375" style="16" customWidth="1"/>
    <col min="18" max="20" width="4.7109375" style="16" customWidth="1"/>
    <col min="21" max="21" width="6.7109375" style="16" customWidth="1"/>
    <col min="22" max="22" width="8.7109375" style="16" customWidth="1"/>
    <col min="23" max="23" width="6.7109375" style="16" hidden="1" customWidth="1"/>
    <col min="24" max="16384" width="9.140625" style="16" customWidth="1"/>
  </cols>
  <sheetData>
    <row r="1" spans="1:23" ht="24.75" customHeight="1">
      <c r="A1" s="327" t="s">
        <v>107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</row>
    <row r="2" spans="1:23" ht="24.75" customHeight="1">
      <c r="A2" s="328" t="s">
        <v>19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</row>
    <row r="3" spans="1:23" ht="24.75" customHeight="1">
      <c r="A3" s="328" t="s">
        <v>20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</row>
    <row r="4" spans="1:23" ht="24.75" customHeight="1">
      <c r="A4" s="329" t="s">
        <v>68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</row>
    <row r="5" spans="1:23" ht="24.75" customHeight="1">
      <c r="A5" s="328" t="s">
        <v>101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</row>
    <row r="6" spans="1:23" ht="24.75" customHeight="1">
      <c r="A6" s="284" t="s">
        <v>231</v>
      </c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</row>
    <row r="7" spans="1:23" s="30" customFormat="1" ht="24.75" customHeight="1">
      <c r="A7" s="31" t="s">
        <v>25</v>
      </c>
      <c r="B7" s="123"/>
      <c r="C7" s="124"/>
      <c r="D7" s="124"/>
      <c r="E7" s="124"/>
      <c r="F7" s="125"/>
      <c r="G7" s="126"/>
      <c r="H7" s="125"/>
      <c r="I7" s="127"/>
      <c r="J7" s="56"/>
      <c r="K7" s="26"/>
      <c r="L7" s="56"/>
      <c r="M7" s="56"/>
      <c r="N7" s="26"/>
      <c r="O7" s="56"/>
      <c r="P7" s="26"/>
      <c r="Q7" s="322" t="s">
        <v>106</v>
      </c>
      <c r="R7" s="322"/>
      <c r="S7" s="322"/>
      <c r="T7" s="322"/>
      <c r="U7" s="322"/>
      <c r="V7" s="322"/>
      <c r="W7" s="322"/>
    </row>
    <row r="8" spans="1:23" ht="19.5" customHeight="1">
      <c r="A8" s="297" t="s">
        <v>1</v>
      </c>
      <c r="B8" s="323" t="s">
        <v>17</v>
      </c>
      <c r="C8" s="302" t="s">
        <v>21</v>
      </c>
      <c r="D8" s="324" t="s">
        <v>11</v>
      </c>
      <c r="E8" s="326" t="s">
        <v>12</v>
      </c>
      <c r="F8" s="323" t="s">
        <v>18</v>
      </c>
      <c r="G8" s="326" t="s">
        <v>12</v>
      </c>
      <c r="H8" s="323" t="s">
        <v>8</v>
      </c>
      <c r="I8" s="323" t="s">
        <v>4</v>
      </c>
      <c r="J8" s="298" t="s">
        <v>9</v>
      </c>
      <c r="K8" s="298"/>
      <c r="L8" s="298"/>
      <c r="M8" s="298" t="s">
        <v>5</v>
      </c>
      <c r="N8" s="298"/>
      <c r="O8" s="298"/>
      <c r="P8" s="298" t="s">
        <v>10</v>
      </c>
      <c r="Q8" s="298"/>
      <c r="R8" s="298"/>
      <c r="S8" s="307" t="s">
        <v>28</v>
      </c>
      <c r="T8" s="295" t="s">
        <v>29</v>
      </c>
      <c r="U8" s="297" t="s">
        <v>6</v>
      </c>
      <c r="V8" s="309" t="s">
        <v>22</v>
      </c>
      <c r="W8" s="281" t="s">
        <v>15</v>
      </c>
    </row>
    <row r="9" spans="1:23" ht="39.75" customHeight="1">
      <c r="A9" s="297"/>
      <c r="B9" s="323"/>
      <c r="C9" s="302"/>
      <c r="D9" s="325"/>
      <c r="E9" s="325"/>
      <c r="F9" s="323"/>
      <c r="G9" s="325"/>
      <c r="H9" s="323"/>
      <c r="I9" s="323"/>
      <c r="J9" s="46" t="s">
        <v>16</v>
      </c>
      <c r="K9" s="59" t="s">
        <v>0</v>
      </c>
      <c r="L9" s="46" t="s">
        <v>1</v>
      </c>
      <c r="M9" s="46" t="s">
        <v>16</v>
      </c>
      <c r="N9" s="59" t="s">
        <v>0</v>
      </c>
      <c r="O9" s="46" t="s">
        <v>1</v>
      </c>
      <c r="P9" s="46" t="s">
        <v>16</v>
      </c>
      <c r="Q9" s="59" t="s">
        <v>0</v>
      </c>
      <c r="R9" s="46" t="s">
        <v>1</v>
      </c>
      <c r="S9" s="307"/>
      <c r="T9" s="296"/>
      <c r="U9" s="297"/>
      <c r="V9" s="321"/>
      <c r="W9" s="282"/>
    </row>
    <row r="10" spans="1:23" ht="24.75" customHeight="1">
      <c r="A10" s="334" t="s">
        <v>30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6"/>
      <c r="W10" s="229"/>
    </row>
    <row r="11" spans="1:23" s="128" customFormat="1" ht="31.5" customHeight="1">
      <c r="A11" s="231">
        <v>1</v>
      </c>
      <c r="B11" s="83" t="s">
        <v>230</v>
      </c>
      <c r="C11" s="100">
        <v>2007</v>
      </c>
      <c r="D11" s="240" t="s">
        <v>33</v>
      </c>
      <c r="E11" s="178"/>
      <c r="F11" s="275" t="s">
        <v>124</v>
      </c>
      <c r="G11" s="261" t="s">
        <v>38</v>
      </c>
      <c r="H11" s="261" t="s">
        <v>237</v>
      </c>
      <c r="I11" s="200" t="s">
        <v>34</v>
      </c>
      <c r="J11" s="136">
        <v>113.5</v>
      </c>
      <c r="K11" s="232">
        <f>ROUND(J11/1.8,5)</f>
        <v>63.05556</v>
      </c>
      <c r="L11" s="190">
        <f>RANK(K11,K$11:K$15,0)</f>
        <v>1</v>
      </c>
      <c r="M11" s="136">
        <v>118</v>
      </c>
      <c r="N11" s="232">
        <f>ROUND(M11/1.8,5)</f>
        <v>65.55556</v>
      </c>
      <c r="O11" s="190">
        <f>RANK(N11,N$11:N$15,0)</f>
        <v>1</v>
      </c>
      <c r="P11" s="136">
        <v>113.5</v>
      </c>
      <c r="Q11" s="232">
        <f>ROUND(P11/1.8,5)</f>
        <v>63.05556</v>
      </c>
      <c r="R11" s="190">
        <f>RANK(Q11,Q$11:Q$15,0)</f>
        <v>2</v>
      </c>
      <c r="S11" s="190"/>
      <c r="T11" s="190"/>
      <c r="U11" s="136">
        <f>J11+M11+P11</f>
        <v>345</v>
      </c>
      <c r="V11" s="233">
        <f>ROUND(U11/1.8/3,5)</f>
        <v>63.88889</v>
      </c>
      <c r="W11" s="234"/>
    </row>
    <row r="12" spans="1:23" s="128" customFormat="1" ht="31.5" customHeight="1">
      <c r="A12" s="201">
        <v>2</v>
      </c>
      <c r="B12" s="277" t="s">
        <v>155</v>
      </c>
      <c r="C12" s="224">
        <v>2004</v>
      </c>
      <c r="D12" s="278" t="s">
        <v>33</v>
      </c>
      <c r="E12" s="95"/>
      <c r="F12" s="276" t="s">
        <v>70</v>
      </c>
      <c r="G12" s="209" t="s">
        <v>71</v>
      </c>
      <c r="H12" s="186" t="s">
        <v>72</v>
      </c>
      <c r="I12" s="94" t="s">
        <v>73</v>
      </c>
      <c r="J12" s="105">
        <v>109.5</v>
      </c>
      <c r="K12" s="232">
        <f>ROUND(J12/1.8,5)</f>
        <v>60.83333</v>
      </c>
      <c r="L12" s="8">
        <f>RANK(K12,K$11:K$15,0)</f>
        <v>2</v>
      </c>
      <c r="M12" s="105">
        <v>109.5</v>
      </c>
      <c r="N12" s="232">
        <f>ROUND(M12/1.8,5)</f>
        <v>60.83333</v>
      </c>
      <c r="O12" s="8">
        <f>RANK(N12,N$11:N$15,0)</f>
        <v>2</v>
      </c>
      <c r="P12" s="105">
        <v>114</v>
      </c>
      <c r="Q12" s="232">
        <f>ROUND(P12/1.8,5)</f>
        <v>63.33333</v>
      </c>
      <c r="R12" s="8">
        <f>RANK(Q12,Q$11:Q$15,0)</f>
        <v>1</v>
      </c>
      <c r="S12" s="8"/>
      <c r="T12" s="8"/>
      <c r="U12" s="105">
        <f>J12+M12+P12</f>
        <v>333</v>
      </c>
      <c r="V12" s="233">
        <f>ROUND(U12/1.8/3,5)</f>
        <v>61.66667</v>
      </c>
      <c r="W12" s="235"/>
    </row>
    <row r="13" spans="1:23" s="128" customFormat="1" ht="31.5" customHeight="1">
      <c r="A13" s="231">
        <v>3</v>
      </c>
      <c r="B13" s="72" t="s">
        <v>102</v>
      </c>
      <c r="C13" s="254" t="s">
        <v>100</v>
      </c>
      <c r="D13" s="138" t="s">
        <v>33</v>
      </c>
      <c r="E13" s="206"/>
      <c r="F13" s="279" t="s">
        <v>83</v>
      </c>
      <c r="G13" s="87" t="s">
        <v>84</v>
      </c>
      <c r="H13" s="150" t="s">
        <v>85</v>
      </c>
      <c r="I13" s="67" t="s">
        <v>45</v>
      </c>
      <c r="J13" s="136">
        <v>109</v>
      </c>
      <c r="K13" s="232">
        <f>ROUND(J13/1.8,5)</f>
        <v>60.55556</v>
      </c>
      <c r="L13" s="8">
        <f>RANK(K13,K$11:K$15,0)</f>
        <v>3</v>
      </c>
      <c r="M13" s="136">
        <v>107</v>
      </c>
      <c r="N13" s="232">
        <f>ROUND(M13/1.8,5)</f>
        <v>59.44444</v>
      </c>
      <c r="O13" s="8">
        <f>RANK(N13,N$11:N$15,0)</f>
        <v>3</v>
      </c>
      <c r="P13" s="136">
        <v>112</v>
      </c>
      <c r="Q13" s="232">
        <f>ROUND(P13/1.8,5)</f>
        <v>62.22222</v>
      </c>
      <c r="R13" s="8">
        <f>RANK(Q13,Q$11:Q$15,0)</f>
        <v>3</v>
      </c>
      <c r="S13" s="190"/>
      <c r="T13" s="190"/>
      <c r="U13" s="136">
        <f>J13+M13+P13</f>
        <v>328</v>
      </c>
      <c r="V13" s="233">
        <f>ROUND(U13/1.8/3,5)</f>
        <v>60.74074</v>
      </c>
      <c r="W13" s="235"/>
    </row>
    <row r="14" spans="1:23" s="128" customFormat="1" ht="31.5" customHeight="1">
      <c r="A14" s="201">
        <v>4</v>
      </c>
      <c r="B14" s="144" t="s">
        <v>169</v>
      </c>
      <c r="C14" s="145">
        <v>2005</v>
      </c>
      <c r="D14" s="145" t="s">
        <v>33</v>
      </c>
      <c r="E14" s="101"/>
      <c r="F14" s="132" t="s">
        <v>83</v>
      </c>
      <c r="G14" s="77" t="s">
        <v>84</v>
      </c>
      <c r="H14" s="173" t="s">
        <v>85</v>
      </c>
      <c r="I14" s="94" t="s">
        <v>45</v>
      </c>
      <c r="J14" s="105">
        <v>107</v>
      </c>
      <c r="K14" s="232">
        <f>ROUND(J14/1.8,5)</f>
        <v>59.44444</v>
      </c>
      <c r="L14" s="8">
        <f>RANK(K14,K$11:K$15,0)</f>
        <v>4</v>
      </c>
      <c r="M14" s="105">
        <v>98.5</v>
      </c>
      <c r="N14" s="232">
        <f>ROUND(M14/1.8,5)</f>
        <v>54.72222</v>
      </c>
      <c r="O14" s="8">
        <f>RANK(N14,N$11:N$15,0)</f>
        <v>4</v>
      </c>
      <c r="P14" s="105">
        <v>102.5</v>
      </c>
      <c r="Q14" s="232">
        <f>ROUND(P14/1.8,5)</f>
        <v>56.94444</v>
      </c>
      <c r="R14" s="8">
        <f>RANK(Q14,Q$11:Q$15,0)</f>
        <v>5</v>
      </c>
      <c r="S14" s="8"/>
      <c r="T14" s="8"/>
      <c r="U14" s="105">
        <f>J14+M14+P14</f>
        <v>308</v>
      </c>
      <c r="V14" s="233">
        <f>ROUND(U14/1.8/3,5)</f>
        <v>57.03704</v>
      </c>
      <c r="W14" s="235"/>
    </row>
    <row r="15" spans="1:23" s="128" customFormat="1" ht="31.5" customHeight="1">
      <c r="A15" s="231">
        <v>5</v>
      </c>
      <c r="B15" s="72" t="s">
        <v>82</v>
      </c>
      <c r="C15" s="118" t="s">
        <v>66</v>
      </c>
      <c r="D15" s="151" t="s">
        <v>33</v>
      </c>
      <c r="E15" s="187"/>
      <c r="F15" s="132" t="s">
        <v>83</v>
      </c>
      <c r="G15" s="77" t="s">
        <v>84</v>
      </c>
      <c r="H15" s="173" t="s">
        <v>85</v>
      </c>
      <c r="I15" s="67" t="s">
        <v>45</v>
      </c>
      <c r="J15" s="105">
        <v>107</v>
      </c>
      <c r="K15" s="232">
        <f>ROUND(J15/1.8,5)</f>
        <v>59.44444</v>
      </c>
      <c r="L15" s="8">
        <f>RANK(K15,K$11:K$15,0)</f>
        <v>4</v>
      </c>
      <c r="M15" s="105">
        <v>92</v>
      </c>
      <c r="N15" s="232">
        <f>ROUND(M15/1.8,5)</f>
        <v>51.11111</v>
      </c>
      <c r="O15" s="8">
        <f>RANK(N15,N$11:N$15,0)</f>
        <v>5</v>
      </c>
      <c r="P15" s="105">
        <v>107</v>
      </c>
      <c r="Q15" s="232">
        <f>ROUND(P15/1.8,5)</f>
        <v>59.44444</v>
      </c>
      <c r="R15" s="8">
        <f>RANK(Q15,Q$11:Q$15,0)</f>
        <v>4</v>
      </c>
      <c r="S15" s="8">
        <v>1</v>
      </c>
      <c r="T15" s="8"/>
      <c r="U15" s="105">
        <f>J15+M15+P15</f>
        <v>306</v>
      </c>
      <c r="V15" s="233">
        <f>ROUND(U15/1.8/3,5)</f>
        <v>56.66667</v>
      </c>
      <c r="W15" s="235"/>
    </row>
    <row r="16" spans="1:23" s="128" customFormat="1" ht="24.75" customHeight="1">
      <c r="A16" s="334" t="s">
        <v>27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  <c r="R16" s="335"/>
      <c r="S16" s="335"/>
      <c r="T16" s="335"/>
      <c r="U16" s="335"/>
      <c r="V16" s="336"/>
      <c r="W16" s="236"/>
    </row>
    <row r="17" spans="1:23" s="128" customFormat="1" ht="31.5" customHeight="1">
      <c r="A17" s="231">
        <v>1</v>
      </c>
      <c r="B17" s="193" t="s">
        <v>81</v>
      </c>
      <c r="C17" s="195">
        <v>2002</v>
      </c>
      <c r="D17" s="195" t="s">
        <v>33</v>
      </c>
      <c r="E17" s="95" t="s">
        <v>62</v>
      </c>
      <c r="F17" s="258" t="s">
        <v>165</v>
      </c>
      <c r="G17" s="143" t="s">
        <v>166</v>
      </c>
      <c r="H17" s="86" t="s">
        <v>167</v>
      </c>
      <c r="I17" s="94" t="s">
        <v>45</v>
      </c>
      <c r="J17" s="136">
        <v>124.5</v>
      </c>
      <c r="K17" s="232">
        <f>ROUND(J17/1.8,5)</f>
        <v>69.16667</v>
      </c>
      <c r="L17" s="190">
        <v>1</v>
      </c>
      <c r="M17" s="136">
        <v>127</v>
      </c>
      <c r="N17" s="232">
        <f>ROUND(M17/1.8,5)</f>
        <v>70.55556</v>
      </c>
      <c r="O17" s="190">
        <v>1</v>
      </c>
      <c r="P17" s="136">
        <v>123.5</v>
      </c>
      <c r="Q17" s="232">
        <f>ROUND(P17/1.8,5)</f>
        <v>68.61111</v>
      </c>
      <c r="R17" s="190">
        <v>1</v>
      </c>
      <c r="S17" s="190"/>
      <c r="T17" s="190"/>
      <c r="U17" s="136">
        <f>J17+M17+P17</f>
        <v>375</v>
      </c>
      <c r="V17" s="233">
        <f>ROUND(U17/1.8/3,5)</f>
        <v>69.44444</v>
      </c>
      <c r="W17" s="234"/>
    </row>
    <row r="18" spans="1:23" s="128" customFormat="1" ht="31.5" customHeight="1">
      <c r="A18" s="231">
        <v>2</v>
      </c>
      <c r="B18" s="10" t="s">
        <v>98</v>
      </c>
      <c r="C18" s="100">
        <v>2002</v>
      </c>
      <c r="D18" s="80" t="s">
        <v>33</v>
      </c>
      <c r="E18" s="187"/>
      <c r="F18" s="132" t="s">
        <v>83</v>
      </c>
      <c r="G18" s="77" t="s">
        <v>84</v>
      </c>
      <c r="H18" s="173" t="s">
        <v>85</v>
      </c>
      <c r="I18" s="94" t="s">
        <v>45</v>
      </c>
      <c r="J18" s="105">
        <v>116.5</v>
      </c>
      <c r="K18" s="232">
        <f>ROUND(J18/1.8,5)</f>
        <v>64.72222</v>
      </c>
      <c r="L18" s="8">
        <v>2</v>
      </c>
      <c r="M18" s="105">
        <v>122.5</v>
      </c>
      <c r="N18" s="232">
        <f>ROUND(M18/1.8,5)</f>
        <v>68.05556</v>
      </c>
      <c r="O18" s="8">
        <v>2</v>
      </c>
      <c r="P18" s="105">
        <v>117</v>
      </c>
      <c r="Q18" s="232">
        <f>ROUND(P18/1.8,5)</f>
        <v>65</v>
      </c>
      <c r="R18" s="8">
        <v>3</v>
      </c>
      <c r="S18" s="8"/>
      <c r="T18" s="8"/>
      <c r="U18" s="105">
        <f>J18+M18+P18</f>
        <v>356</v>
      </c>
      <c r="V18" s="233">
        <f>ROUND(U18/1.8/3,5)</f>
        <v>65.92593</v>
      </c>
      <c r="W18" s="234"/>
    </row>
    <row r="19" spans="1:23" s="128" customFormat="1" ht="31.5" customHeight="1">
      <c r="A19" s="201">
        <v>3</v>
      </c>
      <c r="B19" s="214" t="s">
        <v>69</v>
      </c>
      <c r="C19" s="207">
        <v>1975</v>
      </c>
      <c r="D19" s="122" t="s">
        <v>33</v>
      </c>
      <c r="E19" s="97" t="s">
        <v>215</v>
      </c>
      <c r="F19" s="166" t="s">
        <v>70</v>
      </c>
      <c r="G19" s="121" t="s">
        <v>71</v>
      </c>
      <c r="H19" s="153" t="s">
        <v>72</v>
      </c>
      <c r="I19" s="94" t="s">
        <v>73</v>
      </c>
      <c r="J19" s="136">
        <v>115</v>
      </c>
      <c r="K19" s="232">
        <f>ROUND(J19/1.8,5)</f>
        <v>63.88889</v>
      </c>
      <c r="L19" s="8">
        <v>3</v>
      </c>
      <c r="M19" s="136">
        <v>120.5</v>
      </c>
      <c r="N19" s="232">
        <f>ROUND(M19/1.8,5)</f>
        <v>66.94444</v>
      </c>
      <c r="O19" s="8">
        <v>3</v>
      </c>
      <c r="P19" s="136">
        <v>118</v>
      </c>
      <c r="Q19" s="232">
        <f>ROUND(P19/1.8,5)</f>
        <v>65.55556</v>
      </c>
      <c r="R19" s="8">
        <v>2</v>
      </c>
      <c r="S19" s="190"/>
      <c r="T19" s="190"/>
      <c r="U19" s="136">
        <f>J19+M19+P19</f>
        <v>353.5</v>
      </c>
      <c r="V19" s="233">
        <f>ROUND(U19/1.8/3,5)</f>
        <v>65.46296</v>
      </c>
      <c r="W19" s="235"/>
    </row>
    <row r="20" ht="24.75" customHeight="1"/>
    <row r="21" spans="2:12" ht="24.75" customHeight="1">
      <c r="B21" s="21" t="s">
        <v>2</v>
      </c>
      <c r="I21" s="159" t="s">
        <v>220</v>
      </c>
      <c r="J21" s="24"/>
      <c r="K21" s="6"/>
      <c r="L21" s="20"/>
    </row>
    <row r="22" spans="2:12" ht="24.75" customHeight="1">
      <c r="B22" s="27" t="s">
        <v>3</v>
      </c>
      <c r="I22" s="160" t="s">
        <v>44</v>
      </c>
      <c r="J22" s="12"/>
      <c r="K22" s="6"/>
      <c r="L22" s="26"/>
    </row>
    <row r="23" ht="33" customHeight="1"/>
    <row r="24" ht="28.5" customHeight="1"/>
    <row r="31" spans="2:12" ht="15">
      <c r="B31" s="21"/>
      <c r="I31" s="170"/>
      <c r="J31" s="24"/>
      <c r="K31" s="6"/>
      <c r="L31" s="25"/>
    </row>
    <row r="32" spans="2:12" ht="27" customHeight="1">
      <c r="B32" s="27"/>
      <c r="I32" s="160"/>
      <c r="J32" s="12"/>
      <c r="K32" s="6"/>
      <c r="L32" s="57"/>
    </row>
    <row r="33" ht="24.75" customHeight="1"/>
  </sheetData>
  <sheetProtection/>
  <mergeCells count="26">
    <mergeCell ref="Q7:W7"/>
    <mergeCell ref="A8:A9"/>
    <mergeCell ref="A1:W1"/>
    <mergeCell ref="A2:W2"/>
    <mergeCell ref="A3:W3"/>
    <mergeCell ref="A4:W4"/>
    <mergeCell ref="A5:W5"/>
    <mergeCell ref="A6:W6"/>
    <mergeCell ref="T8:T9"/>
    <mergeCell ref="H8:H9"/>
    <mergeCell ref="S8:S9"/>
    <mergeCell ref="B8:B9"/>
    <mergeCell ref="C8:C9"/>
    <mergeCell ref="D8:D9"/>
    <mergeCell ref="E8:E9"/>
    <mergeCell ref="F8:F9"/>
    <mergeCell ref="V8:V9"/>
    <mergeCell ref="W8:W9"/>
    <mergeCell ref="A10:V10"/>
    <mergeCell ref="A16:V16"/>
    <mergeCell ref="G8:G9"/>
    <mergeCell ref="I8:I9"/>
    <mergeCell ref="U8:U9"/>
    <mergeCell ref="J8:L8"/>
    <mergeCell ref="M8:O8"/>
    <mergeCell ref="P8:R8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Olika</dc:creator>
  <cp:keywords/>
  <dc:description/>
  <cp:lastModifiedBy>Андрей</cp:lastModifiedBy>
  <cp:lastPrinted>2018-02-12T18:40:48Z</cp:lastPrinted>
  <dcterms:created xsi:type="dcterms:W3CDTF">2007-12-24T11:06:58Z</dcterms:created>
  <dcterms:modified xsi:type="dcterms:W3CDTF">2018-02-12T18:46:59Z</dcterms:modified>
  <cp:category/>
  <cp:version/>
  <cp:contentType/>
  <cp:contentStatus/>
</cp:coreProperties>
</file>