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35" windowWidth="14220" windowHeight="8400" tabRatio="747"/>
  </bookViews>
  <sheets>
    <sheet name="МП" sheetId="24" r:id="rId1"/>
    <sheet name="СП" sheetId="112" r:id="rId2"/>
    <sheet name="ППЮ" sheetId="123" r:id="rId3"/>
    <sheet name="ППЮ(Л)" sheetId="124" r:id="rId4"/>
    <sheet name="ППЮ(О)" sheetId="105" r:id="rId5"/>
    <sheet name="КПЮ" sheetId="114" r:id="rId6"/>
    <sheet name="Экви" sheetId="125" r:id="rId7"/>
    <sheet name="ППД.А" sheetId="119" r:id="rId8"/>
    <sheet name="ППД(Л)" sheetId="126" r:id="rId9"/>
    <sheet name="ППД(О)" sheetId="127" r:id="rId10"/>
    <sheet name="КПД" sheetId="120" r:id="rId11"/>
    <sheet name="Тест" sheetId="82" r:id="rId12"/>
  </sheets>
  <calcPr calcId="125725" refMode="R1C1" concurrentCalc="0"/>
</workbook>
</file>

<file path=xl/calcChain.xml><?xml version="1.0" encoding="utf-8"?>
<calcChain xmlns="http://schemas.openxmlformats.org/spreadsheetml/2006/main">
  <c r="T13" i="126"/>
  <c r="U13"/>
  <c r="P13"/>
  <c r="P11"/>
  <c r="P12"/>
  <c r="P10"/>
  <c r="Q13"/>
  <c r="M13"/>
  <c r="M11"/>
  <c r="M12"/>
  <c r="M10"/>
  <c r="N13"/>
  <c r="J13"/>
  <c r="J11"/>
  <c r="J12"/>
  <c r="J10"/>
  <c r="K13"/>
  <c r="T11"/>
  <c r="U11"/>
  <c r="T12"/>
  <c r="U12"/>
  <c r="T10"/>
  <c r="U10"/>
  <c r="A13"/>
  <c r="Q14" i="120"/>
  <c r="Q13"/>
  <c r="Q12"/>
  <c r="Q11"/>
  <c r="N14"/>
  <c r="N13"/>
  <c r="N12"/>
  <c r="N11"/>
  <c r="K14"/>
  <c r="K13"/>
  <c r="K12"/>
  <c r="K11"/>
  <c r="T12" i="127"/>
  <c r="U12"/>
  <c r="P12"/>
  <c r="P11"/>
  <c r="P10"/>
  <c r="Q12"/>
  <c r="M12"/>
  <c r="M11"/>
  <c r="M10"/>
  <c r="N12"/>
  <c r="J12"/>
  <c r="J11"/>
  <c r="J10"/>
  <c r="K12"/>
  <c r="T11"/>
  <c r="U11"/>
  <c r="T10"/>
  <c r="U10"/>
  <c r="Q10"/>
  <c r="N10"/>
  <c r="K10"/>
  <c r="Q11"/>
  <c r="N11"/>
  <c r="K11"/>
  <c r="T14" i="123"/>
  <c r="U14"/>
  <c r="P14"/>
  <c r="P10"/>
  <c r="P11"/>
  <c r="P12"/>
  <c r="P13"/>
  <c r="Q14"/>
  <c r="M14"/>
  <c r="M10"/>
  <c r="M11"/>
  <c r="M12"/>
  <c r="M13"/>
  <c r="N14"/>
  <c r="J14"/>
  <c r="J10"/>
  <c r="J11"/>
  <c r="J12"/>
  <c r="J13"/>
  <c r="K14"/>
  <c r="T10"/>
  <c r="U10"/>
  <c r="T11"/>
  <c r="U11"/>
  <c r="T12"/>
  <c r="U12"/>
  <c r="T13"/>
  <c r="U13"/>
  <c r="A14"/>
  <c r="T19" i="119"/>
  <c r="U19"/>
  <c r="P19"/>
  <c r="P20"/>
  <c r="P11"/>
  <c r="P16"/>
  <c r="P12"/>
  <c r="P10"/>
  <c r="P13"/>
  <c r="P14"/>
  <c r="P18"/>
  <c r="P15"/>
  <c r="P17"/>
  <c r="Q19"/>
  <c r="M19"/>
  <c r="M20"/>
  <c r="M11"/>
  <c r="M16"/>
  <c r="M12"/>
  <c r="M10"/>
  <c r="M13"/>
  <c r="M14"/>
  <c r="M18"/>
  <c r="M15"/>
  <c r="M17"/>
  <c r="N19"/>
  <c r="J19"/>
  <c r="J20"/>
  <c r="J11"/>
  <c r="J16"/>
  <c r="J12"/>
  <c r="J10"/>
  <c r="J13"/>
  <c r="J14"/>
  <c r="J18"/>
  <c r="J15"/>
  <c r="J17"/>
  <c r="K19"/>
  <c r="T20"/>
  <c r="U20"/>
  <c r="T11"/>
  <c r="U11"/>
  <c r="T16"/>
  <c r="U16"/>
  <c r="T12"/>
  <c r="U12"/>
  <c r="T10"/>
  <c r="U10"/>
  <c r="T13"/>
  <c r="U13"/>
  <c r="T14"/>
  <c r="U14"/>
  <c r="T18"/>
  <c r="U18"/>
  <c r="T15"/>
  <c r="U15"/>
  <c r="T17"/>
  <c r="U17"/>
  <c r="A19"/>
  <c r="Q20"/>
  <c r="N20"/>
  <c r="K20"/>
  <c r="A20"/>
  <c r="Q12" i="126"/>
  <c r="N12"/>
  <c r="K12"/>
  <c r="A12"/>
  <c r="Q11"/>
  <c r="N11"/>
  <c r="K11"/>
  <c r="A11"/>
  <c r="Q10"/>
  <c r="N10"/>
  <c r="K10"/>
  <c r="A10"/>
  <c r="P16" i="120"/>
  <c r="P17"/>
  <c r="P19"/>
  <c r="P18"/>
  <c r="Q18"/>
  <c r="Q19"/>
  <c r="Q16"/>
  <c r="Q17"/>
  <c r="M16"/>
  <c r="M17"/>
  <c r="M19"/>
  <c r="M18"/>
  <c r="N18"/>
  <c r="N19"/>
  <c r="N16"/>
  <c r="N17"/>
  <c r="J16"/>
  <c r="J17"/>
  <c r="J19"/>
  <c r="J18"/>
  <c r="K18"/>
  <c r="K19"/>
  <c r="K16"/>
  <c r="K17"/>
  <c r="Q17" i="119"/>
  <c r="N17"/>
  <c r="K17"/>
  <c r="A17"/>
  <c r="T12" i="120"/>
  <c r="U12"/>
  <c r="P12"/>
  <c r="P13"/>
  <c r="P14"/>
  <c r="P11"/>
  <c r="M12"/>
  <c r="M13"/>
  <c r="M14"/>
  <c r="M11"/>
  <c r="J12"/>
  <c r="J13"/>
  <c r="J14"/>
  <c r="J11"/>
  <c r="T13"/>
  <c r="U13"/>
  <c r="T16"/>
  <c r="U16"/>
  <c r="T17"/>
  <c r="U17"/>
  <c r="T18"/>
  <c r="U18"/>
  <c r="T19"/>
  <c r="U19"/>
  <c r="A18"/>
  <c r="A16"/>
  <c r="A17"/>
  <c r="A19"/>
  <c r="T14"/>
  <c r="U14"/>
  <c r="T11"/>
  <c r="U11"/>
  <c r="A12"/>
  <c r="A13"/>
  <c r="A14"/>
  <c r="A11"/>
  <c r="Q18" i="119"/>
  <c r="N18"/>
  <c r="K18"/>
  <c r="A18"/>
  <c r="Q15"/>
  <c r="N15"/>
  <c r="K15"/>
  <c r="A15"/>
  <c r="Q14"/>
  <c r="N14"/>
  <c r="K14"/>
  <c r="A14"/>
  <c r="Q13"/>
  <c r="N13"/>
  <c r="K13"/>
  <c r="A13"/>
  <c r="Q10"/>
  <c r="N10"/>
  <c r="K10"/>
  <c r="A10"/>
  <c r="M10" i="82"/>
  <c r="M12"/>
  <c r="M13"/>
  <c r="M11"/>
  <c r="T13"/>
  <c r="U13"/>
  <c r="P13"/>
  <c r="P10"/>
  <c r="P12"/>
  <c r="P11"/>
  <c r="Q13"/>
  <c r="N13"/>
  <c r="J13"/>
  <c r="J10"/>
  <c r="J12"/>
  <c r="J11"/>
  <c r="K13"/>
  <c r="T10"/>
  <c r="U10"/>
  <c r="T12"/>
  <c r="U12"/>
  <c r="T11"/>
  <c r="U11"/>
  <c r="T12" i="125"/>
  <c r="U12"/>
  <c r="T10"/>
  <c r="U10"/>
  <c r="T11"/>
  <c r="U11"/>
  <c r="T13"/>
  <c r="U13"/>
  <c r="P12"/>
  <c r="P10"/>
  <c r="P11"/>
  <c r="P13"/>
  <c r="M12"/>
  <c r="M10"/>
  <c r="M11"/>
  <c r="M13"/>
  <c r="J12"/>
  <c r="J10"/>
  <c r="J11"/>
  <c r="J13"/>
  <c r="Q12"/>
  <c r="N12"/>
  <c r="K12"/>
  <c r="A12"/>
  <c r="Q10"/>
  <c r="N10"/>
  <c r="K10"/>
  <c r="A10"/>
  <c r="Q11"/>
  <c r="N11"/>
  <c r="K11"/>
  <c r="A11"/>
  <c r="Q13"/>
  <c r="N13"/>
  <c r="K13"/>
  <c r="A13"/>
  <c r="T18" i="114"/>
  <c r="U18"/>
  <c r="P18"/>
  <c r="M18"/>
  <c r="J18"/>
  <c r="T14"/>
  <c r="U14"/>
  <c r="P14"/>
  <c r="P15"/>
  <c r="P13"/>
  <c r="Q14"/>
  <c r="M14"/>
  <c r="M15"/>
  <c r="M13"/>
  <c r="N14"/>
  <c r="J14"/>
  <c r="J15"/>
  <c r="J13"/>
  <c r="K14"/>
  <c r="T15"/>
  <c r="U15"/>
  <c r="T13"/>
  <c r="U13"/>
  <c r="A14"/>
  <c r="T17" i="124"/>
  <c r="U17"/>
  <c r="P17"/>
  <c r="P15"/>
  <c r="P16"/>
  <c r="P18"/>
  <c r="P10"/>
  <c r="P19"/>
  <c r="P13"/>
  <c r="P12"/>
  <c r="P11"/>
  <c r="P14"/>
  <c r="Q17"/>
  <c r="M17"/>
  <c r="M15"/>
  <c r="M16"/>
  <c r="M18"/>
  <c r="M10"/>
  <c r="M19"/>
  <c r="M13"/>
  <c r="M12"/>
  <c r="M11"/>
  <c r="M14"/>
  <c r="N17"/>
  <c r="J17"/>
  <c r="J15"/>
  <c r="J16"/>
  <c r="J18"/>
  <c r="J10"/>
  <c r="J19"/>
  <c r="J13"/>
  <c r="J12"/>
  <c r="J11"/>
  <c r="J14"/>
  <c r="K17"/>
  <c r="T15"/>
  <c r="U15"/>
  <c r="T16"/>
  <c r="U16"/>
  <c r="T18"/>
  <c r="U18"/>
  <c r="T10"/>
  <c r="U10"/>
  <c r="T19"/>
  <c r="U19"/>
  <c r="T13"/>
  <c r="U13"/>
  <c r="T12"/>
  <c r="U12"/>
  <c r="T11"/>
  <c r="U11"/>
  <c r="T14"/>
  <c r="U14"/>
  <c r="A17"/>
  <c r="Q15"/>
  <c r="N15"/>
  <c r="K15"/>
  <c r="A15"/>
  <c r="Q11"/>
  <c r="N11"/>
  <c r="K11"/>
  <c r="A11"/>
  <c r="Q12"/>
  <c r="N12"/>
  <c r="K12"/>
  <c r="A12"/>
  <c r="Q13"/>
  <c r="N13"/>
  <c r="K13"/>
  <c r="A13"/>
  <c r="Q19"/>
  <c r="N19"/>
  <c r="K19"/>
  <c r="A19"/>
  <c r="Q10"/>
  <c r="N10"/>
  <c r="K10"/>
  <c r="A10"/>
  <c r="Q18"/>
  <c r="N18"/>
  <c r="K18"/>
  <c r="A18"/>
  <c r="Q16"/>
  <c r="N16"/>
  <c r="K16"/>
  <c r="A16"/>
  <c r="Q14"/>
  <c r="N14"/>
  <c r="K14"/>
  <c r="A14"/>
  <c r="Q13" i="123"/>
  <c r="N13"/>
  <c r="K13"/>
  <c r="A13"/>
  <c r="Q10"/>
  <c r="N10"/>
  <c r="K10"/>
  <c r="A10"/>
  <c r="Q12"/>
  <c r="N12"/>
  <c r="K12"/>
  <c r="A12"/>
  <c r="Q11"/>
  <c r="N11"/>
  <c r="K11"/>
  <c r="A11"/>
  <c r="T15" i="112"/>
  <c r="U15"/>
  <c r="P15"/>
  <c r="P11"/>
  <c r="P14"/>
  <c r="P12"/>
  <c r="P10"/>
  <c r="P13"/>
  <c r="Q15"/>
  <c r="M15"/>
  <c r="M11"/>
  <c r="M14"/>
  <c r="M12"/>
  <c r="M10"/>
  <c r="M13"/>
  <c r="N15"/>
  <c r="J15"/>
  <c r="J11"/>
  <c r="J14"/>
  <c r="J12"/>
  <c r="J10"/>
  <c r="J13"/>
  <c r="K15"/>
  <c r="P12" i="105"/>
  <c r="P14"/>
  <c r="P10"/>
  <c r="P13"/>
  <c r="P11"/>
  <c r="T22" i="24"/>
  <c r="U22"/>
  <c r="P22"/>
  <c r="P23"/>
  <c r="P20"/>
  <c r="P14"/>
  <c r="P15"/>
  <c r="P18"/>
  <c r="P12"/>
  <c r="P13"/>
  <c r="P24"/>
  <c r="P21"/>
  <c r="P17"/>
  <c r="P16"/>
  <c r="P10"/>
  <c r="P19"/>
  <c r="P11"/>
  <c r="Q22"/>
  <c r="M22"/>
  <c r="M23"/>
  <c r="M20"/>
  <c r="M14"/>
  <c r="M15"/>
  <c r="M18"/>
  <c r="M12"/>
  <c r="M13"/>
  <c r="M24"/>
  <c r="M21"/>
  <c r="M17"/>
  <c r="M16"/>
  <c r="M10"/>
  <c r="M19"/>
  <c r="M11"/>
  <c r="N22"/>
  <c r="J22"/>
  <c r="J23"/>
  <c r="J20"/>
  <c r="J14"/>
  <c r="J15"/>
  <c r="J18"/>
  <c r="J12"/>
  <c r="J13"/>
  <c r="J24"/>
  <c r="J21"/>
  <c r="J17"/>
  <c r="J16"/>
  <c r="J10"/>
  <c r="J19"/>
  <c r="J11"/>
  <c r="K22"/>
  <c r="T23"/>
  <c r="U23"/>
  <c r="T20"/>
  <c r="U20"/>
  <c r="T14"/>
  <c r="U14"/>
  <c r="T15"/>
  <c r="U15"/>
  <c r="T18"/>
  <c r="U18"/>
  <c r="T12"/>
  <c r="U12"/>
  <c r="T13"/>
  <c r="U13"/>
  <c r="T24"/>
  <c r="U24"/>
  <c r="T21"/>
  <c r="U21"/>
  <c r="T17"/>
  <c r="U17"/>
  <c r="T16"/>
  <c r="U16"/>
  <c r="T10"/>
  <c r="U10"/>
  <c r="T19"/>
  <c r="U19"/>
  <c r="T11"/>
  <c r="U11"/>
  <c r="A22"/>
  <c r="Q21"/>
  <c r="N21"/>
  <c r="K21"/>
  <c r="A21"/>
  <c r="Q24"/>
  <c r="N24"/>
  <c r="K24"/>
  <c r="A24"/>
  <c r="Q13"/>
  <c r="N13"/>
  <c r="K13"/>
  <c r="A13"/>
  <c r="Q12"/>
  <c r="N12"/>
  <c r="K12"/>
  <c r="A12"/>
  <c r="Q18"/>
  <c r="N18"/>
  <c r="K18"/>
  <c r="A18"/>
  <c r="Q15"/>
  <c r="N15"/>
  <c r="K15"/>
  <c r="A15"/>
  <c r="Q14"/>
  <c r="N14"/>
  <c r="K14"/>
  <c r="A14"/>
  <c r="Q20"/>
  <c r="N20"/>
  <c r="K20"/>
  <c r="A20"/>
  <c r="Q23"/>
  <c r="N23"/>
  <c r="K23"/>
  <c r="A23"/>
  <c r="N11" i="82"/>
  <c r="K11"/>
  <c r="Q11" i="119"/>
  <c r="Q13" i="114"/>
  <c r="P11"/>
  <c r="N13"/>
  <c r="M11"/>
  <c r="J11"/>
  <c r="T11"/>
  <c r="U11"/>
  <c r="T17" i="112"/>
  <c r="U17"/>
  <c r="P17"/>
  <c r="M17"/>
  <c r="J17"/>
  <c r="T11"/>
  <c r="U11"/>
  <c r="T12"/>
  <c r="U12"/>
  <c r="T14"/>
  <c r="U14"/>
  <c r="T10"/>
  <c r="U10"/>
  <c r="T13"/>
  <c r="U13"/>
  <c r="T13" i="105"/>
  <c r="U13"/>
  <c r="M13"/>
  <c r="J13"/>
  <c r="T10"/>
  <c r="U10"/>
  <c r="M10"/>
  <c r="J10"/>
  <c r="T14"/>
  <c r="U14"/>
  <c r="M14"/>
  <c r="J14"/>
  <c r="T12"/>
  <c r="U12"/>
  <c r="M12"/>
  <c r="J12"/>
  <c r="T11"/>
  <c r="U11"/>
  <c r="Q11"/>
  <c r="M11"/>
  <c r="J11"/>
  <c r="K13"/>
  <c r="Q11" i="82"/>
  <c r="Q12"/>
  <c r="K10"/>
  <c r="K12"/>
  <c r="N10"/>
  <c r="N12"/>
  <c r="Q10"/>
  <c r="Q12" i="119"/>
  <c r="N12"/>
  <c r="Q16"/>
  <c r="N16"/>
  <c r="N11"/>
  <c r="K16"/>
  <c r="K12"/>
  <c r="K11"/>
  <c r="A16"/>
  <c r="A12"/>
  <c r="A11"/>
  <c r="N11" i="114"/>
  <c r="K15"/>
  <c r="Q15"/>
  <c r="K11"/>
  <c r="A11"/>
  <c r="Q11"/>
  <c r="N15"/>
  <c r="K13"/>
  <c r="A15"/>
  <c r="A13"/>
  <c r="K10" i="105"/>
  <c r="K11"/>
  <c r="Q14"/>
  <c r="Q12"/>
  <c r="N13"/>
  <c r="N10"/>
  <c r="K14"/>
  <c r="K12"/>
  <c r="Q10"/>
  <c r="Q13"/>
  <c r="N11" i="112"/>
  <c r="N17" i="24"/>
  <c r="Q12" i="112"/>
  <c r="Q14"/>
  <c r="N12"/>
  <c r="N14"/>
  <c r="K12"/>
  <c r="K14"/>
  <c r="A12"/>
  <c r="K10" i="24"/>
  <c r="N14" i="105"/>
  <c r="N11"/>
  <c r="N12"/>
  <c r="A12"/>
  <c r="A14"/>
  <c r="A13"/>
  <c r="A11"/>
  <c r="A10"/>
  <c r="K11" i="24"/>
  <c r="Q10"/>
  <c r="A10"/>
  <c r="A17"/>
  <c r="A19"/>
  <c r="A11"/>
  <c r="K16"/>
  <c r="A16"/>
  <c r="A11" i="112"/>
  <c r="A13"/>
  <c r="A10"/>
  <c r="A14"/>
  <c r="A15"/>
  <c r="N13"/>
  <c r="Q10"/>
  <c r="K11"/>
  <c r="Q11"/>
  <c r="K10"/>
  <c r="K13"/>
  <c r="Q13"/>
  <c r="N10"/>
  <c r="Q19" i="24"/>
  <c r="N11"/>
  <c r="N10"/>
  <c r="K17"/>
  <c r="Q17"/>
  <c r="N19"/>
  <c r="K19"/>
  <c r="Q16"/>
  <c r="Q11"/>
  <c r="N16"/>
</calcChain>
</file>

<file path=xl/sharedStrings.xml><?xml version="1.0" encoding="utf-8"?>
<sst xmlns="http://schemas.openxmlformats.org/spreadsheetml/2006/main" count="1026" uniqueCount="381">
  <si>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</si>
  <si>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</si>
  <si>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</si>
  <si>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</si>
  <si>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</si>
  <si>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</si>
  <si>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</si>
  <si>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</si>
  <si>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</si>
  <si>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</si>
  <si>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В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</si>
  <si>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</si>
  <si>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</si>
  <si>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</si>
  <si>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</si>
  <si>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</si>
  <si>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</si>
  <si>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</si>
  <si>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</si>
  <si>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 xml:space="preserve">Выездка </t>
  </si>
  <si>
    <t>ТЕХНИЧЕСКИЕ РЕЗУЛЬТАТЫ</t>
  </si>
  <si>
    <t>Всего %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</si>
  <si>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</si>
  <si>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</si>
  <si>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</si>
  <si>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</si>
  <si>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</si>
  <si>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</si>
  <si>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КМС</t>
  </si>
  <si>
    <t>КСК "Конкорд", МО</t>
  </si>
  <si>
    <t>б.р.</t>
  </si>
  <si>
    <t>Ч/В, МО</t>
  </si>
  <si>
    <t>1 юн.</t>
  </si>
  <si>
    <t>МС</t>
  </si>
  <si>
    <t>плем.</t>
  </si>
  <si>
    <t>Ч/В, г.Москва</t>
  </si>
  <si>
    <t>I</t>
  </si>
  <si>
    <r>
      <t xml:space="preserve">ВИНЧЕСТЕР-05, </t>
    </r>
    <r>
      <rPr>
        <sz val="10"/>
        <rFont val="Times New Roman"/>
        <family val="1"/>
        <charset val="204"/>
      </rPr>
      <t>мер, т. гнед, латв., Векторс, Беларусь</t>
    </r>
  </si>
  <si>
    <t>012956</t>
  </si>
  <si>
    <t>Черчён Ю.</t>
  </si>
  <si>
    <t>ЭКВИ №1</t>
  </si>
  <si>
    <t>ТЕСТ ДЛЯ НАЧИНАЮЩИХ ВСАДНИКОВ</t>
  </si>
  <si>
    <t>II</t>
  </si>
  <si>
    <t>III</t>
  </si>
  <si>
    <t>КСК "Толстая лошадь", МО</t>
  </si>
  <si>
    <t>КОМАНДНЫЙ ПРИЗ. ДЕТИ</t>
  </si>
  <si>
    <r>
      <rPr>
        <b/>
        <sz val="10"/>
        <rFont val="Times New Roman"/>
        <family val="1"/>
        <charset val="204"/>
      </rPr>
      <t>АДЛЕР-07</t>
    </r>
    <r>
      <rPr>
        <sz val="10"/>
        <rFont val="Times New Roman"/>
        <family val="1"/>
        <charset val="204"/>
      </rPr>
      <t>, мер., сер., ганн., Р.Адерми, Латвия</t>
    </r>
  </si>
  <si>
    <t>012081</t>
  </si>
  <si>
    <t>Метелёва Т.</t>
  </si>
  <si>
    <t>009969</t>
  </si>
  <si>
    <t>КСК "Южный", МО</t>
  </si>
  <si>
    <r>
      <t xml:space="preserve">ВЫЛИТОК </t>
    </r>
    <r>
      <rPr>
        <sz val="10"/>
        <rFont val="Times New Roman"/>
        <family val="1"/>
        <charset val="204"/>
      </rPr>
      <t>Анастасия</t>
    </r>
  </si>
  <si>
    <t>032499</t>
  </si>
  <si>
    <r>
      <t>СТАРКОВА</t>
    </r>
    <r>
      <rPr>
        <sz val="10"/>
        <rFont val="Times New Roman"/>
        <family val="1"/>
        <charset val="204"/>
      </rPr>
      <t xml:space="preserve"> Анастасия</t>
    </r>
  </si>
  <si>
    <t>060998</t>
  </si>
  <si>
    <t>Исмаилов И.</t>
  </si>
  <si>
    <t>КОМАНДНЫЙ ПРИЗ. ЮНОШИ</t>
  </si>
  <si>
    <t>КСК "Визави", МО</t>
  </si>
  <si>
    <r>
      <t>ХАЛВА М-09</t>
    </r>
    <r>
      <rPr>
        <sz val="10"/>
        <rFont val="Times New Roman"/>
        <family val="1"/>
        <charset val="204"/>
      </rPr>
      <t>, коб., рыж., ганн., Ходар, ФХ Маланичевых ЛО</t>
    </r>
  </si>
  <si>
    <t>010559</t>
  </si>
  <si>
    <t>Ёлкина Ю.</t>
  </si>
  <si>
    <t>Пяткин В.</t>
  </si>
  <si>
    <t>КСК "Сокорос", г.Москва</t>
  </si>
  <si>
    <r>
      <t xml:space="preserve">ЗАЙЧЕНКО </t>
    </r>
    <r>
      <rPr>
        <sz val="10"/>
        <rFont val="Times New Roman"/>
        <family val="1"/>
        <charset val="204"/>
      </rPr>
      <t>София</t>
    </r>
  </si>
  <si>
    <t>024994</t>
  </si>
  <si>
    <t>Зайченко С.</t>
  </si>
  <si>
    <t>КСК "Корос", МО</t>
  </si>
  <si>
    <t>2</t>
  </si>
  <si>
    <r>
      <rPr>
        <b/>
        <sz val="10"/>
        <rFont val="Times New Roman"/>
        <family val="1"/>
        <charset val="204"/>
      </rPr>
      <t xml:space="preserve">РОМАШОВА </t>
    </r>
    <r>
      <rPr>
        <sz val="10"/>
        <rFont val="Times New Roman"/>
        <family val="1"/>
        <charset val="204"/>
      </rPr>
      <t>Татьяна</t>
    </r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</si>
  <si>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</si>
  <si>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</si>
  <si>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 xml:space="preserve">ЛЕОНАРДО-05, </t>
    </r>
    <r>
      <rPr>
        <sz val="10"/>
        <rFont val="Times New Roman"/>
        <family val="1"/>
        <charset val="204"/>
      </rPr>
      <t>мер., рыж., ганн., Лазурит, ПКХ "Элитар"</t>
    </r>
  </si>
  <si>
    <t>002752</t>
  </si>
  <si>
    <t>014786</t>
  </si>
  <si>
    <r>
      <t>ТАРАСОВА</t>
    </r>
    <r>
      <rPr>
        <sz val="10"/>
        <rFont val="Times New Roman"/>
        <family val="1"/>
        <charset val="204"/>
      </rPr>
      <t xml:space="preserve"> Надежда</t>
    </r>
  </si>
  <si>
    <r>
      <t xml:space="preserve">ХИТРОВА </t>
    </r>
    <r>
      <rPr>
        <sz val="10"/>
        <rFont val="Times New Roman"/>
        <family val="1"/>
        <charset val="204"/>
      </rPr>
      <t>Алина</t>
    </r>
  </si>
  <si>
    <t>023490</t>
  </si>
  <si>
    <r>
      <t>ХИЛИН ШЭДОУ-08(126)</t>
    </r>
    <r>
      <rPr>
        <sz val="10"/>
        <rFont val="Times New Roman"/>
        <family val="1"/>
        <charset val="204"/>
      </rPr>
      <t>, жер., вор., уэл. пони, Боретон Романcер, Великобритания</t>
    </r>
  </si>
  <si>
    <t>016362</t>
  </si>
  <si>
    <t>Тё П.</t>
  </si>
  <si>
    <r>
      <t>ТЁ</t>
    </r>
    <r>
      <rPr>
        <sz val="10"/>
        <rFont val="Times New Roman"/>
        <family val="1"/>
        <charset val="204"/>
      </rPr>
      <t xml:space="preserve"> Софья, 2007</t>
    </r>
  </si>
  <si>
    <t>010307</t>
  </si>
  <si>
    <t>016901</t>
  </si>
  <si>
    <r>
      <t>АЮТБЛИНКЕР-01</t>
    </r>
    <r>
      <rPr>
        <sz val="10"/>
        <rFont val="Times New Roman"/>
        <family val="1"/>
        <charset val="204"/>
      </rPr>
      <t>, мер., гнед., голл.тепл., Оливи, Нидерланды</t>
    </r>
  </si>
  <si>
    <t>013597</t>
  </si>
  <si>
    <t>Тугбаев И.</t>
  </si>
  <si>
    <t>КСК "Белая лошадь", Свердловская обл.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</si>
  <si>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</si>
  <si>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</si>
  <si>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r>
      <t>ПРИМАВЕРА-08,</t>
    </r>
    <r>
      <rPr>
        <sz val="10"/>
        <rFont val="Times New Roman"/>
        <family val="1"/>
        <charset val="204"/>
      </rPr>
      <t xml:space="preserve"> коб., гнед., трак., Бодлер, ПФ "Алабай"</t>
    </r>
    <r>
      <rPr>
        <sz val="12"/>
        <rFont val="Verdana"/>
        <family val="2"/>
        <charset val="204"/>
      </rPr>
      <t/>
    </r>
  </si>
  <si>
    <t>013526</t>
  </si>
  <si>
    <t>Борисова О.</t>
  </si>
  <si>
    <t>022157</t>
  </si>
  <si>
    <t>Деревянко А.</t>
  </si>
  <si>
    <r>
      <t>КЛЕВЕРБОЙ-10</t>
    </r>
    <r>
      <rPr>
        <sz val="10"/>
        <rFont val="Times New Roman"/>
        <family val="1"/>
        <charset val="204"/>
      </rPr>
      <t>, мер., гнед., польск.тепл., Илюжн, Польша</t>
    </r>
  </si>
  <si>
    <t>СРЕДНИЙ ПРИЗ №1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</si>
  <si>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</si>
  <si>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БОЛЬШОЙ ПРИЗ</t>
  </si>
  <si>
    <t>19 мая 2019 г.</t>
  </si>
  <si>
    <t>"ОТКРЫТИЕ ЛЕТНЕГО СЕЗОНА В КСК "КОНКОРД"</t>
  </si>
  <si>
    <r>
      <t>РЕБЕККА ЗИППОРА ДЖИ ТИ-13</t>
    </r>
    <r>
      <rPr>
        <sz val="10"/>
        <rFont val="Times New Roman"/>
        <family val="1"/>
        <charset val="204"/>
      </rPr>
      <t>, коб., вор., фриз., Райндер 452, Нидерланды</t>
    </r>
  </si>
  <si>
    <t>021727</t>
  </si>
  <si>
    <t>Шпак Т.</t>
  </si>
  <si>
    <t>Федяева Ю.</t>
  </si>
  <si>
    <t>КСК "Колибри", г.Москва</t>
  </si>
  <si>
    <r>
      <t>ГРЕВЕНС РАПИДО-12</t>
    </r>
    <r>
      <rPr>
        <sz val="10"/>
        <rFont val="Times New Roman"/>
        <family val="1"/>
        <charset val="204"/>
      </rPr>
      <t>, коб., вор., дат., Блу Хорс Дензел, Дания</t>
    </r>
  </si>
  <si>
    <t>021495</t>
  </si>
  <si>
    <r>
      <t xml:space="preserve">ЦИБУЛЬСКАЯ </t>
    </r>
    <r>
      <rPr>
        <sz val="10"/>
        <rFont val="Times New Roman"/>
        <family val="1"/>
        <charset val="204"/>
      </rPr>
      <t>Ирина</t>
    </r>
  </si>
  <si>
    <t>009081</t>
  </si>
  <si>
    <r>
      <t>РОКИ-05</t>
    </r>
    <r>
      <rPr>
        <sz val="10"/>
        <rFont val="Times New Roman"/>
        <family val="1"/>
        <charset val="204"/>
      </rPr>
      <t>, мер., гнед., вестф., Роквелл, Германия</t>
    </r>
  </si>
  <si>
    <t>020035</t>
  </si>
  <si>
    <t>Цибульская И.</t>
  </si>
  <si>
    <t>020036</t>
  </si>
  <si>
    <r>
      <t>САНТАНА-09</t>
    </r>
    <r>
      <rPr>
        <sz val="10"/>
        <rFont val="Times New Roman"/>
        <family val="1"/>
        <charset val="204"/>
      </rPr>
      <t>, коб., гнед., вестф., Сан Амор, Германия</t>
    </r>
  </si>
  <si>
    <r>
      <t>КУЦЕНКО</t>
    </r>
    <r>
      <rPr>
        <sz val="10"/>
        <rFont val="Times New Roman"/>
        <family val="1"/>
        <charset val="204"/>
      </rPr>
      <t xml:space="preserve"> Александра, 2006</t>
    </r>
  </si>
  <si>
    <t>037506</t>
  </si>
  <si>
    <r>
      <t>ФЕЛЛИНИ-02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мер., гнед., трак., Корсас, КФХ "Тракен"</t>
    </r>
  </si>
  <si>
    <t>000682</t>
  </si>
  <si>
    <t>Асеева Н.</t>
  </si>
  <si>
    <t>ГБУ "СШ Битца" Москомспорта, г.Москва</t>
  </si>
  <si>
    <r>
      <rPr>
        <b/>
        <sz val="10"/>
        <rFont val="Times New Roman"/>
        <family val="1"/>
        <charset val="204"/>
      </rPr>
      <t>ПАНОВА</t>
    </r>
    <r>
      <rPr>
        <sz val="10"/>
        <rFont val="Times New Roman"/>
        <family val="1"/>
        <charset val="204"/>
      </rPr>
      <t xml:space="preserve"> Мария</t>
    </r>
  </si>
  <si>
    <r>
      <t xml:space="preserve">НИКОЛАЕВ </t>
    </r>
    <r>
      <rPr>
        <sz val="10"/>
        <rFont val="Times New Roman"/>
        <family val="1"/>
        <charset val="204"/>
      </rPr>
      <t>Николай</t>
    </r>
  </si>
  <si>
    <t>000384</t>
  </si>
  <si>
    <r>
      <t>ЛУК ЭТ МИ 76-11</t>
    </r>
    <r>
      <rPr>
        <sz val="10"/>
        <rFont val="Times New Roman"/>
        <family val="1"/>
        <charset val="204"/>
      </rPr>
      <t>, мер., гнед., ганн., ЛонгтонГермания</t>
    </r>
  </si>
  <si>
    <t>019784</t>
  </si>
  <si>
    <t>Белова Е.</t>
  </si>
  <si>
    <t>КСК "Отрада", МО</t>
  </si>
  <si>
    <r>
      <t xml:space="preserve">БЕТАНИЯ-06, </t>
    </r>
    <r>
      <rPr>
        <sz val="10"/>
        <rFont val="Times New Roman"/>
        <family val="1"/>
        <charset val="204"/>
      </rPr>
      <t>коб., т-рыж., голл.тепл., Флоренцио, Нидерланды</t>
    </r>
  </si>
  <si>
    <t>009065</t>
  </si>
  <si>
    <t>Рахно Ю.</t>
  </si>
  <si>
    <r>
      <t>САН ДРОП ДИАМАНТ-08</t>
    </r>
    <r>
      <rPr>
        <sz val="10"/>
        <rFont val="Times New Roman"/>
        <family val="1"/>
        <charset val="204"/>
      </rPr>
      <t>, мер., вор., бавар., Санро Хит, Германия</t>
    </r>
  </si>
  <si>
    <t>011163</t>
  </si>
  <si>
    <r>
      <t xml:space="preserve">КОРНИЛОВА </t>
    </r>
    <r>
      <rPr>
        <sz val="10"/>
        <rFont val="Times New Roman"/>
        <family val="1"/>
        <charset val="204"/>
      </rPr>
      <t>Янина</t>
    </r>
  </si>
  <si>
    <t>017774</t>
  </si>
  <si>
    <r>
      <t>ГОЙЯ ДЕ ЛА КАСТРО-07</t>
    </r>
    <r>
      <rPr>
        <sz val="10"/>
        <rFont val="Times New Roman"/>
        <family val="1"/>
        <charset val="204"/>
      </rPr>
      <t>, мер., сер., латв., Коралл, Латвия</t>
    </r>
  </si>
  <si>
    <t>017692</t>
  </si>
  <si>
    <t>Корнилова Я.</t>
  </si>
  <si>
    <r>
      <t xml:space="preserve">ДИВНАЯ-04, </t>
    </r>
    <r>
      <rPr>
        <sz val="10"/>
        <rFont val="Times New Roman"/>
        <family val="1"/>
        <charset val="204"/>
      </rPr>
      <t>коб., гнед., ганн., Диспут, к/з Георгенбург</t>
    </r>
  </si>
  <si>
    <t>007617</t>
  </si>
  <si>
    <r>
      <t>КРУСАДОР-10</t>
    </r>
    <r>
      <rPr>
        <sz val="10"/>
        <rFont val="Times New Roman"/>
        <family val="1"/>
        <charset val="204"/>
      </rPr>
      <t>, жер., гнед., ганн., Лауриес Крусадор, Германия</t>
    </r>
  </si>
  <si>
    <t>016818</t>
  </si>
  <si>
    <t>Алихужаев А.</t>
  </si>
  <si>
    <r>
      <t xml:space="preserve">ПОНОМАРЕНКО </t>
    </r>
    <r>
      <rPr>
        <sz val="10"/>
        <rFont val="Times New Roman"/>
        <family val="1"/>
        <charset val="204"/>
      </rPr>
      <t>Александра</t>
    </r>
  </si>
  <si>
    <r>
      <t xml:space="preserve">ЗАЧЁТ-09, </t>
    </r>
    <r>
      <rPr>
        <sz val="10"/>
        <rFont val="Times New Roman"/>
        <family val="1"/>
        <charset val="204"/>
      </rPr>
      <t>мер., гнед., РВП, Зимогор, Старожиловский к/з</t>
    </r>
  </si>
  <si>
    <t>013646</t>
  </si>
  <si>
    <t>Карлаш Е.</t>
  </si>
  <si>
    <t>НКП "Русь", МО</t>
  </si>
  <si>
    <t>ПАО "Акрон", МО</t>
  </si>
  <si>
    <t>003206</t>
  </si>
  <si>
    <r>
      <t>БЕРШАДСКАЯ</t>
    </r>
    <r>
      <rPr>
        <sz val="10"/>
        <rFont val="Times New Roman"/>
        <family val="1"/>
        <charset val="204"/>
      </rPr>
      <t xml:space="preserve"> Мария, 2006</t>
    </r>
  </si>
  <si>
    <t>019247</t>
  </si>
  <si>
    <t>Бершадская Н.</t>
  </si>
  <si>
    <t>ДЮСШ "Созвездие", МО</t>
  </si>
  <si>
    <r>
      <t>ЛОНГРИЧ-12</t>
    </r>
    <r>
      <rPr>
        <sz val="10"/>
        <rFont val="Times New Roman"/>
        <family val="1"/>
        <charset val="204"/>
      </rPr>
      <t>, мер., гнед., УВП, Нектар, Украина</t>
    </r>
  </si>
  <si>
    <r>
      <t>ВОЛЖАНКИН</t>
    </r>
    <r>
      <rPr>
        <sz val="10"/>
        <rFont val="Times New Roman"/>
        <family val="1"/>
        <charset val="204"/>
      </rPr>
      <t xml:space="preserve"> Евгений</t>
    </r>
  </si>
  <si>
    <t>026286</t>
  </si>
  <si>
    <r>
      <t>ЛИНКОЛЬН-13</t>
    </r>
    <r>
      <rPr>
        <sz val="10"/>
        <rFont val="Times New Roman"/>
        <family val="1"/>
        <charset val="204"/>
      </rPr>
      <t>, жер., савр.-бул., бел.упряж., Лисёнок, Беларусь</t>
    </r>
  </si>
  <si>
    <t>019734</t>
  </si>
  <si>
    <t>Овчинник Н.</t>
  </si>
  <si>
    <t>041904</t>
  </si>
  <si>
    <r>
      <t>ГАЗР-10</t>
    </r>
    <r>
      <rPr>
        <sz val="10"/>
        <rFont val="Times New Roman"/>
        <family val="1"/>
        <charset val="204"/>
      </rPr>
      <t>, мер., т.-гнед., ЧВ, Анабашед, Россия</t>
    </r>
  </si>
  <si>
    <t>Горелова А.</t>
  </si>
  <si>
    <r>
      <t>ГОРЕЛОВА</t>
    </r>
    <r>
      <rPr>
        <sz val="10"/>
        <rFont val="Times New Roman"/>
        <family val="1"/>
        <charset val="204"/>
      </rPr>
      <t xml:space="preserve"> Дарья</t>
    </r>
  </si>
  <si>
    <r>
      <t>БУГАЕВА</t>
    </r>
    <r>
      <rPr>
        <sz val="10"/>
        <rFont val="Times New Roman"/>
        <family val="1"/>
        <charset val="204"/>
      </rPr>
      <t xml:space="preserve"> Алиса, 2006</t>
    </r>
  </si>
  <si>
    <t>017206</t>
  </si>
  <si>
    <r>
      <t>ВАЛОРОСО-02,</t>
    </r>
    <r>
      <rPr>
        <sz val="10"/>
        <rFont val="Times New Roman"/>
        <family val="1"/>
        <charset val="204"/>
      </rPr>
      <t xml:space="preserve"> мер., сер., луизиан., Валоросо II, Испания</t>
    </r>
  </si>
  <si>
    <t>014378</t>
  </si>
  <si>
    <t>Ремезова М.</t>
  </si>
  <si>
    <r>
      <t xml:space="preserve">СМИРНОВА </t>
    </r>
    <r>
      <rPr>
        <sz val="10"/>
        <rFont val="Times New Roman"/>
        <family val="1"/>
        <charset val="204"/>
      </rPr>
      <t>Дария, 2009</t>
    </r>
  </si>
  <si>
    <t>013009</t>
  </si>
  <si>
    <r>
      <t>КРУЖЕВНИЦА-09</t>
    </r>
    <r>
      <rPr>
        <sz val="10"/>
        <rFont val="Times New Roman"/>
        <family val="1"/>
        <charset val="204"/>
      </rPr>
      <t>, коб., рыж., трак., Калибр, Краснодарский край</t>
    </r>
  </si>
  <si>
    <t>ПАО "Акрон"</t>
  </si>
  <si>
    <t>027292</t>
  </si>
  <si>
    <r>
      <t>АКСЁНОВА</t>
    </r>
    <r>
      <rPr>
        <sz val="10"/>
        <rFont val="Times New Roman"/>
        <family val="1"/>
        <charset val="204"/>
      </rPr>
      <t xml:space="preserve"> Валерия</t>
    </r>
  </si>
  <si>
    <r>
      <t xml:space="preserve">ГЕЛИКОН-03, </t>
    </r>
    <r>
      <rPr>
        <sz val="10"/>
        <rFont val="Times New Roman"/>
        <family val="1"/>
        <charset val="204"/>
      </rPr>
      <t>жер., т-гнед., ганн., Гранд., СПК "Прогресс-Вертилишки"</t>
    </r>
  </si>
  <si>
    <t>009356</t>
  </si>
  <si>
    <t>Тяпкова И.</t>
  </si>
  <si>
    <t>ОАО "Российские ипподромы", г.Москва</t>
  </si>
  <si>
    <r>
      <rPr>
        <b/>
        <sz val="10"/>
        <rFont val="Times New Roman"/>
        <family val="1"/>
        <charset val="204"/>
      </rPr>
      <t>ЛАРИНА</t>
    </r>
    <r>
      <rPr>
        <sz val="10"/>
        <rFont val="Times New Roman"/>
        <family val="1"/>
        <charset val="204"/>
      </rPr>
      <t xml:space="preserve"> Татьяна, 2003</t>
    </r>
  </si>
  <si>
    <t>100403</t>
  </si>
  <si>
    <r>
      <t>ХИТРОВО-99</t>
    </r>
    <r>
      <rPr>
        <sz val="10"/>
        <rFont val="Times New Roman"/>
        <family val="1"/>
        <charset val="204"/>
      </rPr>
      <t>, мер., рыж., трак.пом., Тургенев, Тульская обл.</t>
    </r>
  </si>
  <si>
    <t>002407</t>
  </si>
  <si>
    <t>Симоненко Е.</t>
  </si>
  <si>
    <r>
      <rPr>
        <b/>
        <sz val="10"/>
        <rFont val="Times New Roman"/>
        <family val="1"/>
        <charset val="204"/>
      </rPr>
      <t xml:space="preserve">УВАРОВА </t>
    </r>
    <r>
      <rPr>
        <sz val="10"/>
        <rFont val="Times New Roman"/>
        <family val="1"/>
        <charset val="204"/>
      </rPr>
      <t>Мария, 2004</t>
    </r>
  </si>
  <si>
    <t>067504</t>
  </si>
  <si>
    <r>
      <t>ВЯТИЧ-11</t>
    </r>
    <r>
      <rPr>
        <sz val="10"/>
        <rFont val="Times New Roman"/>
        <family val="1"/>
        <charset val="204"/>
      </rPr>
      <t>, мер., вор., РВП, Ва-Банк, Старожиловский к/з</t>
    </r>
  </si>
  <si>
    <t>Уваров Д.</t>
  </si>
  <si>
    <r>
      <t>ЭСКУДО-09</t>
    </r>
    <r>
      <rPr>
        <sz val="10"/>
        <rFont val="Times New Roman"/>
        <family val="1"/>
        <charset val="204"/>
      </rPr>
      <t>, жер., вор., чеш.тепл., Цезано, Чехия</t>
    </r>
  </si>
  <si>
    <t>015939</t>
  </si>
  <si>
    <t>Шумский И.</t>
  </si>
  <si>
    <t>021020</t>
  </si>
  <si>
    <r>
      <t>КАЗИМИРОВА</t>
    </r>
    <r>
      <rPr>
        <sz val="10"/>
        <rFont val="Times New Roman"/>
        <family val="1"/>
        <charset val="204"/>
      </rPr>
      <t xml:space="preserve"> Ева, 2003</t>
    </r>
  </si>
  <si>
    <t>076003</t>
  </si>
  <si>
    <r>
      <t>ДИГНО 2-11</t>
    </r>
    <r>
      <rPr>
        <sz val="10"/>
        <rFont val="Times New Roman"/>
        <family val="1"/>
        <charset val="204"/>
      </rPr>
      <t>, мер., вор., ганн., Де Ниро, Германия</t>
    </r>
  </si>
  <si>
    <t>019459</t>
  </si>
  <si>
    <t>Румянцева Е.</t>
  </si>
  <si>
    <r>
      <t>ШИМКО</t>
    </r>
    <r>
      <rPr>
        <sz val="10"/>
        <rFont val="Times New Roman"/>
        <family val="1"/>
        <charset val="204"/>
      </rPr>
      <t xml:space="preserve"> Татьяна</t>
    </r>
  </si>
  <si>
    <t>011379</t>
  </si>
  <si>
    <r>
      <t>РАДЕЙН-09</t>
    </r>
    <r>
      <rPr>
        <sz val="10"/>
        <rFont val="Times New Roman"/>
        <family val="1"/>
        <charset val="204"/>
      </rPr>
      <t>, мер., карак., РВП, Романтикер, Старожиловский к/з</t>
    </r>
  </si>
  <si>
    <t>011156</t>
  </si>
  <si>
    <t>Шимко Т.</t>
  </si>
  <si>
    <r>
      <t xml:space="preserve">СЫСОЕВА </t>
    </r>
    <r>
      <rPr>
        <sz val="10"/>
        <rFont val="Times New Roman"/>
        <family val="1"/>
        <charset val="204"/>
      </rPr>
      <t>Ксения, 2002</t>
    </r>
  </si>
  <si>
    <t>071002</t>
  </si>
  <si>
    <r>
      <t>РАДОВИЖ-05</t>
    </r>
    <r>
      <rPr>
        <sz val="10"/>
        <rFont val="Times New Roman"/>
        <family val="1"/>
        <charset val="204"/>
      </rPr>
      <t>, мер., гнед., РВП,
Романтикер, Старожиловский к/з</t>
    </r>
  </si>
  <si>
    <t>006416</t>
  </si>
  <si>
    <t>Панфилов К.</t>
  </si>
  <si>
    <r>
      <t>АЛЕНИНА</t>
    </r>
    <r>
      <rPr>
        <sz val="10"/>
        <rFont val="Times New Roman"/>
        <family val="1"/>
        <charset val="204"/>
      </rPr>
      <t xml:space="preserve"> Дарья</t>
    </r>
  </si>
  <si>
    <t>002094</t>
  </si>
  <si>
    <r>
      <t>ГОНГ-11</t>
    </r>
    <r>
      <rPr>
        <sz val="10"/>
        <rFont val="Times New Roman"/>
        <family val="1"/>
        <charset val="204"/>
      </rPr>
      <t>, мер., рыж., трак., Галон, ТД "Визави"</t>
    </r>
  </si>
  <si>
    <t>014633</t>
  </si>
  <si>
    <t>Аленина Д.</t>
  </si>
  <si>
    <r>
      <t xml:space="preserve">МАТВЕЕВА </t>
    </r>
    <r>
      <rPr>
        <sz val="10"/>
        <rFont val="Times New Roman"/>
        <family val="1"/>
        <charset val="204"/>
      </rPr>
      <t>Александра</t>
    </r>
  </si>
  <si>
    <r>
      <t xml:space="preserve">КОЛИБРИ-08, </t>
    </r>
    <r>
      <rPr>
        <sz val="10"/>
        <rFont val="Times New Roman"/>
        <family val="1"/>
        <charset val="204"/>
      </rPr>
      <t>коб., вор-пег., полукр., Бриг, Прилепский к/з</t>
    </r>
  </si>
  <si>
    <t>013942</t>
  </si>
  <si>
    <t>Добровольская Ю.</t>
  </si>
  <si>
    <t>КСК Колибри, МО</t>
  </si>
  <si>
    <r>
      <t>ДИВАЛИ-12</t>
    </r>
    <r>
      <rPr>
        <sz val="10"/>
        <rFont val="Times New Roman"/>
        <family val="1"/>
        <charset val="204"/>
      </rPr>
      <t>, жер., вор.в загаре, ольд., Декамерон, Германия</t>
    </r>
  </si>
  <si>
    <t>017297</t>
  </si>
  <si>
    <r>
      <t xml:space="preserve">ГОРОБЕЦ </t>
    </r>
    <r>
      <rPr>
        <sz val="10"/>
        <rFont val="Times New Roman"/>
        <family val="1"/>
        <charset val="204"/>
      </rPr>
      <t>Анна</t>
    </r>
  </si>
  <si>
    <t>009391</t>
  </si>
  <si>
    <r>
      <t>ТУГБАЕВА</t>
    </r>
    <r>
      <rPr>
        <sz val="10"/>
        <rFont val="Times New Roman"/>
        <family val="1"/>
        <charset val="204"/>
      </rPr>
      <t xml:space="preserve"> Анастасия</t>
    </r>
  </si>
  <si>
    <r>
      <t xml:space="preserve">НАЗАРОВА </t>
    </r>
    <r>
      <rPr>
        <sz val="10"/>
        <rFont val="Times New Roman"/>
        <family val="1"/>
        <charset val="204"/>
      </rPr>
      <t>Варвара</t>
    </r>
  </si>
  <si>
    <t>052798</t>
  </si>
  <si>
    <r>
      <t xml:space="preserve">ФАКТОРС-08, </t>
    </r>
    <r>
      <rPr>
        <sz val="10"/>
        <rFont val="Times New Roman"/>
        <family val="1"/>
        <charset val="204"/>
      </rPr>
      <t>жер., вор., латв., Фламенко, Латвия</t>
    </r>
  </si>
  <si>
    <t>011904</t>
  </si>
  <si>
    <t>Двукраева И.</t>
  </si>
  <si>
    <t>012384</t>
  </si>
  <si>
    <r>
      <t xml:space="preserve">КАСКАДЁР-04, </t>
    </r>
    <r>
      <rPr>
        <sz val="10"/>
        <rFont val="Times New Roman"/>
        <family val="1"/>
        <charset val="204"/>
      </rPr>
      <t>жер., сер., вестф., Кассини I, Германия</t>
    </r>
  </si>
  <si>
    <t>008029</t>
  </si>
  <si>
    <t xml:space="preserve">КСК "Левадия"  </t>
  </si>
  <si>
    <t>ПАО "МОСОБЛБАНК", МО</t>
  </si>
  <si>
    <t>066205</t>
  </si>
  <si>
    <r>
      <t>КУКЛИНА</t>
    </r>
    <r>
      <rPr>
        <sz val="10"/>
        <rFont val="Times New Roman"/>
        <family val="1"/>
        <charset val="204"/>
      </rPr>
      <t xml:space="preserve"> Александра, 2005</t>
    </r>
  </si>
  <si>
    <r>
      <t>КУРАКИНА</t>
    </r>
    <r>
      <rPr>
        <sz val="10"/>
        <rFont val="Times New Roman"/>
        <family val="1"/>
        <charset val="204"/>
      </rPr>
      <t xml:space="preserve"> София, 2005</t>
    </r>
  </si>
  <si>
    <r>
      <t>БЛЕЙД-00</t>
    </r>
    <r>
      <rPr>
        <sz val="10"/>
        <rFont val="Times New Roman"/>
        <family val="1"/>
        <charset val="204"/>
      </rPr>
      <t>, мер., вор., б/п., неизв., Россия</t>
    </r>
  </si>
  <si>
    <t>006547</t>
  </si>
  <si>
    <r>
      <t xml:space="preserve">ДЖУРАЕВА </t>
    </r>
    <r>
      <rPr>
        <sz val="10"/>
        <rFont val="Times New Roman"/>
        <family val="1"/>
        <charset val="204"/>
      </rPr>
      <t>Сабина</t>
    </r>
  </si>
  <si>
    <t>006891</t>
  </si>
  <si>
    <r>
      <t>ГИТАНО ГЕФ-15</t>
    </r>
    <r>
      <rPr>
        <sz val="10"/>
        <rFont val="Times New Roman"/>
        <family val="1"/>
        <charset val="204"/>
      </rPr>
      <t>, мер., гнед., андал., Лимено LVI, Калужская обл</t>
    </r>
  </si>
  <si>
    <t>020030</t>
  </si>
  <si>
    <t>Одиноков С.</t>
  </si>
  <si>
    <t>КСК "Пегас", МО</t>
  </si>
  <si>
    <r>
      <t>КОДИНЕЦ</t>
    </r>
    <r>
      <rPr>
        <sz val="10"/>
        <rFont val="Times New Roman"/>
        <family val="1"/>
        <charset val="204"/>
      </rPr>
      <t xml:space="preserve"> Алина</t>
    </r>
  </si>
  <si>
    <t>015603</t>
  </si>
  <si>
    <t>004274</t>
  </si>
  <si>
    <t>Свиридова И.</t>
  </si>
  <si>
    <r>
      <t>КОКТЕЙЛЬ-01</t>
    </r>
    <r>
      <rPr>
        <sz val="10"/>
        <rFont val="Times New Roman"/>
        <family val="1"/>
        <charset val="204"/>
      </rPr>
      <t>, мер., св.-гнед., класс пони, Апогей, КСК "Кентавр"</t>
    </r>
  </si>
  <si>
    <r>
      <t>МИНЬКОВСКАЯ</t>
    </r>
    <r>
      <rPr>
        <sz val="10"/>
        <rFont val="Times New Roman"/>
        <family val="1"/>
        <charset val="204"/>
      </rPr>
      <t xml:space="preserve"> Варвара, 2007</t>
    </r>
  </si>
  <si>
    <t>006607</t>
  </si>
  <si>
    <r>
      <rPr>
        <b/>
        <sz val="10"/>
        <rFont val="Times New Roman"/>
        <family val="1"/>
        <charset val="204"/>
      </rPr>
      <t>ВАХТИНА</t>
    </r>
    <r>
      <rPr>
        <sz val="10"/>
        <rFont val="Times New Roman"/>
        <family val="1"/>
        <charset val="204"/>
      </rPr>
      <t xml:space="preserve"> Виталия</t>
    </r>
  </si>
  <si>
    <t>024491</t>
  </si>
  <si>
    <r>
      <rPr>
        <b/>
        <sz val="10"/>
        <rFont val="Times New Roman"/>
        <family val="1"/>
        <charset val="204"/>
      </rPr>
      <t>ДЕКОРАДО ПРИМИЕРО-12</t>
    </r>
    <r>
      <rPr>
        <sz val="10"/>
        <rFont val="Times New Roman"/>
        <family val="1"/>
        <charset val="204"/>
      </rPr>
      <t>, жер., карак., голш., Добромир Виват 2, МО</t>
    </r>
  </si>
  <si>
    <t>014483</t>
  </si>
  <si>
    <t>Вахтина В.</t>
  </si>
  <si>
    <r>
      <t xml:space="preserve">ГОЛОВАЧ </t>
    </r>
    <r>
      <rPr>
        <sz val="10"/>
        <rFont val="Times New Roman"/>
        <family val="1"/>
        <charset val="204"/>
      </rPr>
      <t>Софья</t>
    </r>
  </si>
  <si>
    <t>034099</t>
  </si>
  <si>
    <r>
      <t>МАДЕРА-05</t>
    </r>
    <r>
      <rPr>
        <sz val="10"/>
        <rFont val="Times New Roman"/>
        <family val="1"/>
        <charset val="204"/>
      </rPr>
      <t>, коб., вор., полукр., Персей, КФХ "Валищево"</t>
    </r>
  </si>
  <si>
    <r>
      <t xml:space="preserve">МУРАВЬЁВА </t>
    </r>
    <r>
      <rPr>
        <sz val="10"/>
        <rFont val="Times New Roman"/>
        <family val="1"/>
        <charset val="204"/>
      </rPr>
      <t>Елена, 2005</t>
    </r>
  </si>
  <si>
    <t>037605</t>
  </si>
  <si>
    <r>
      <t xml:space="preserve">ЯЦЕНКО </t>
    </r>
    <r>
      <rPr>
        <sz val="10"/>
        <rFont val="Times New Roman"/>
        <family val="1"/>
        <charset val="204"/>
      </rPr>
      <t>Илья, 2005</t>
    </r>
  </si>
  <si>
    <t>025105</t>
  </si>
  <si>
    <r>
      <t>ОПРИЧНИК-07</t>
    </r>
    <r>
      <rPr>
        <sz val="10"/>
        <rFont val="Times New Roman"/>
        <family val="1"/>
        <charset val="204"/>
      </rPr>
      <t>, жер., рыж., ганн., Парнас, Орловская обл.</t>
    </r>
  </si>
  <si>
    <t>010010</t>
  </si>
  <si>
    <t>Алексеева О.</t>
  </si>
  <si>
    <r>
      <t>ШВЕЦ</t>
    </r>
    <r>
      <rPr>
        <sz val="10"/>
        <rFont val="Times New Roman"/>
        <family val="1"/>
        <charset val="204"/>
      </rPr>
      <t xml:space="preserve"> Анастасия</t>
    </r>
  </si>
  <si>
    <t>019579</t>
  </si>
  <si>
    <r>
      <t>ТЯПКОВ</t>
    </r>
    <r>
      <rPr>
        <sz val="10"/>
        <rFont val="Times New Roman"/>
        <family val="1"/>
        <charset val="204"/>
      </rPr>
      <t xml:space="preserve"> Сергей, 2007</t>
    </r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</si>
  <si>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</si>
  <si>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</si>
  <si>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t>СШОР по КС г.Калуга, Калужская обл.</t>
  </si>
  <si>
    <t>064802</t>
  </si>
  <si>
    <r>
      <t>ЗЕФИР-04</t>
    </r>
    <r>
      <rPr>
        <sz val="10"/>
        <rFont val="Times New Roman"/>
        <family val="1"/>
        <charset val="204"/>
      </rPr>
      <t>, жер., гнед., голл.тепл., Сир Синклейр, Нидерланды</t>
    </r>
  </si>
  <si>
    <t>012555</t>
  </si>
  <si>
    <t>Видо В.</t>
  </si>
  <si>
    <t>030891</t>
  </si>
  <si>
    <r>
      <t>ЛУКЬЯНЕНКО</t>
    </r>
    <r>
      <rPr>
        <sz val="10"/>
        <rFont val="Times New Roman"/>
        <family val="1"/>
        <charset val="204"/>
      </rPr>
      <t xml:space="preserve"> Елизавета</t>
    </r>
  </si>
  <si>
    <r>
      <t>ПРАДОКС БОЙ-07</t>
    </r>
    <r>
      <rPr>
        <sz val="10"/>
        <rFont val="Times New Roman"/>
        <family val="1"/>
        <charset val="204"/>
      </rPr>
      <t>, мер., игрен., пом., Бумеранг, МО</t>
    </r>
  </si>
  <si>
    <t>009004</t>
  </si>
  <si>
    <t>Забелина Е.</t>
  </si>
  <si>
    <r>
      <t>ИЛЬЧЕНКО</t>
    </r>
    <r>
      <rPr>
        <sz val="10"/>
        <rFont val="Times New Roman"/>
        <family val="1"/>
        <charset val="204"/>
      </rPr>
      <t xml:space="preserve"> Анастасия</t>
    </r>
  </si>
  <si>
    <r>
      <t xml:space="preserve">МАТВЕЕВА </t>
    </r>
    <r>
      <rPr>
        <sz val="10"/>
        <rFont val="Times New Roman"/>
        <family val="1"/>
        <charset val="204"/>
      </rPr>
      <t>Евгения, 2004</t>
    </r>
  </si>
  <si>
    <t>017204</t>
  </si>
  <si>
    <r>
      <t xml:space="preserve">БОКСЁР-01, </t>
    </r>
    <r>
      <rPr>
        <sz val="10"/>
        <rFont val="Times New Roman"/>
        <family val="1"/>
        <charset val="204"/>
      </rPr>
      <t>мер., т.-гнед., англо-буд., Стартер, СПК Майский</t>
    </r>
  </si>
  <si>
    <t>003203</t>
  </si>
  <si>
    <r>
      <t xml:space="preserve">БОРОВЕЕВА </t>
    </r>
    <r>
      <rPr>
        <sz val="10"/>
        <rFont val="Times New Roman"/>
        <family val="1"/>
        <charset val="204"/>
      </rPr>
      <t>Татьяна</t>
    </r>
  </si>
  <si>
    <t>001266</t>
  </si>
  <si>
    <r>
      <t xml:space="preserve">ЛЮПИН-01, </t>
    </r>
    <r>
      <rPr>
        <sz val="10"/>
        <rFont val="Times New Roman"/>
        <family val="1"/>
        <charset val="204"/>
      </rPr>
      <t>мер., вор., ольд, Ландор С, Германия</t>
    </r>
  </si>
  <si>
    <t>003575</t>
  </si>
  <si>
    <t>Боровеева Т.</t>
  </si>
  <si>
    <r>
      <t xml:space="preserve">СТОЛЯРОВА </t>
    </r>
    <r>
      <rPr>
        <sz val="10"/>
        <rFont val="Times New Roman"/>
        <family val="1"/>
        <charset val="204"/>
      </rPr>
      <t>Елизавета</t>
    </r>
  </si>
  <si>
    <t>079400</t>
  </si>
  <si>
    <r>
      <t>КВИРЕЛЬ 2-06</t>
    </r>
    <r>
      <rPr>
        <sz val="10"/>
        <rFont val="Times New Roman"/>
        <family val="1"/>
        <charset val="204"/>
      </rPr>
      <t>, мер., т.-гнед., мекл., Кволити, Германия</t>
    </r>
  </si>
  <si>
    <t>018180</t>
  </si>
  <si>
    <t>Костина П.</t>
  </si>
  <si>
    <r>
      <t xml:space="preserve">ВАСИЛЬЕВА </t>
    </r>
    <r>
      <rPr>
        <sz val="10"/>
        <rFont val="Times New Roman"/>
        <family val="1"/>
        <charset val="204"/>
      </rPr>
      <t>Ксения</t>
    </r>
  </si>
  <si>
    <t>047700</t>
  </si>
  <si>
    <r>
      <t>ВИА ДЕ ЛО РОЗА-10</t>
    </r>
    <r>
      <rPr>
        <sz val="10"/>
        <rFont val="Times New Roman"/>
        <family val="1"/>
        <charset val="204"/>
      </rPr>
      <t>, коб., гнед., эст.спорт., Версо Де Паулстра, Эстония</t>
    </r>
  </si>
  <si>
    <t>018250</t>
  </si>
  <si>
    <t>Васильева К.</t>
  </si>
  <si>
    <r>
      <t xml:space="preserve">НАДЖАРЯН </t>
    </r>
    <r>
      <rPr>
        <sz val="10"/>
        <rFont val="Times New Roman"/>
        <family val="1"/>
        <charset val="204"/>
      </rPr>
      <t>Роман</t>
    </r>
  </si>
  <si>
    <t>006774</t>
  </si>
  <si>
    <r>
      <t>БРЮТ-10</t>
    </r>
    <r>
      <rPr>
        <sz val="10"/>
        <rFont val="Times New Roman"/>
        <family val="1"/>
        <charset val="204"/>
      </rPr>
      <t>, мер., гнед., трак., Юшал хх, к/з им.Кирова</t>
    </r>
  </si>
  <si>
    <t>012322</t>
  </si>
  <si>
    <t>Еланская В.</t>
  </si>
  <si>
    <r>
      <t>РИТМ-11</t>
    </r>
    <r>
      <rPr>
        <sz val="10"/>
        <rFont val="Times New Roman"/>
        <family val="1"/>
        <charset val="204"/>
      </rPr>
      <t>, мер., гнед., полукр., Ритон де Фрибойс, ПАО "Акрон"</t>
    </r>
  </si>
  <si>
    <t>015545</t>
  </si>
  <si>
    <r>
      <t xml:space="preserve">ЗАЦЕПИНА </t>
    </r>
    <r>
      <rPr>
        <sz val="10"/>
        <rFont val="Times New Roman"/>
        <family val="1"/>
        <charset val="204"/>
      </rPr>
      <t>Дарья</t>
    </r>
  </si>
  <si>
    <t>059199</t>
  </si>
  <si>
    <t>КК "Орловские конюшни", МО</t>
  </si>
  <si>
    <r>
      <t xml:space="preserve">ГОРДЫЙ-04, </t>
    </r>
    <r>
      <rPr>
        <sz val="10"/>
        <rFont val="Times New Roman"/>
        <family val="1"/>
        <charset val="204"/>
      </rPr>
      <t>мер., т-гнед., ганн., Гранд, СПК "Прогресс"</t>
    </r>
  </si>
  <si>
    <t>000792</t>
  </si>
  <si>
    <t>Игнатьева М.</t>
  </si>
  <si>
    <r>
      <t>ШИШКИНА</t>
    </r>
    <r>
      <rPr>
        <sz val="10"/>
        <rFont val="Times New Roman"/>
        <family val="1"/>
        <charset val="204"/>
      </rPr>
      <t xml:space="preserve"> Татьяна, 2003</t>
    </r>
  </si>
  <si>
    <r>
      <t>ЕГОРОВА</t>
    </r>
    <r>
      <rPr>
        <sz val="10"/>
        <rFont val="Times New Roman"/>
        <family val="1"/>
        <charset val="204"/>
      </rPr>
      <t xml:space="preserve"> Елена</t>
    </r>
  </si>
  <si>
    <t>005481</t>
  </si>
  <si>
    <r>
      <t xml:space="preserve">ХЕЙРИВ-08, </t>
    </r>
    <r>
      <rPr>
        <sz val="10"/>
        <rFont val="Times New Roman"/>
        <family val="1"/>
        <charset val="204"/>
      </rPr>
      <t>жер., гнед., полукр., Хлад, ОАО Акрон</t>
    </r>
  </si>
  <si>
    <t>012968</t>
  </si>
  <si>
    <t>ОАО Акрон</t>
  </si>
  <si>
    <r>
      <t xml:space="preserve">КРИУШИНА </t>
    </r>
    <r>
      <rPr>
        <sz val="10"/>
        <rFont val="Times New Roman"/>
        <family val="1"/>
        <charset val="204"/>
      </rPr>
      <t>Ксения</t>
    </r>
  </si>
  <si>
    <t>002394</t>
  </si>
  <si>
    <t>016946</t>
  </si>
  <si>
    <t>Криушина К.</t>
  </si>
  <si>
    <r>
      <t>ДОННА ВАРВАРА-07</t>
    </r>
    <r>
      <rPr>
        <sz val="10"/>
        <rFont val="Times New Roman"/>
        <family val="1"/>
        <charset val="204"/>
      </rPr>
      <t>, коб., т.-гнед., ганн., Дебонайр Дон, ОАО "Сосновка"</t>
    </r>
  </si>
  <si>
    <r>
      <t>ЭТАЛОН-06</t>
    </r>
    <r>
      <rPr>
        <sz val="10"/>
        <rFont val="Times New Roman"/>
        <family val="1"/>
        <charset val="204"/>
      </rPr>
      <t>, мер., гнед., трак., Эгеюс, Россия</t>
    </r>
  </si>
  <si>
    <t>008192</t>
  </si>
  <si>
    <t>Волкова Э.</t>
  </si>
  <si>
    <r>
      <t xml:space="preserve">АКСЁНОВА </t>
    </r>
    <r>
      <rPr>
        <sz val="10"/>
        <rFont val="Times New Roman"/>
        <family val="1"/>
        <charset val="204"/>
      </rPr>
      <t>Аксана</t>
    </r>
  </si>
  <si>
    <t>026969</t>
  </si>
  <si>
    <r>
      <t>ШАНСОН-06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мер., т-гнед., РВП, Шипкий, Ярославская обл.</t>
    </r>
  </si>
  <si>
    <t>011977</t>
  </si>
  <si>
    <t>Боевец О.</t>
  </si>
  <si>
    <r>
      <t>КАЛЕДИН</t>
    </r>
    <r>
      <rPr>
        <sz val="10"/>
        <color indexed="8"/>
        <rFont val="Times New Roman"/>
        <family val="1"/>
        <charset val="204"/>
      </rPr>
      <t xml:space="preserve"> Матвей, 2008</t>
    </r>
  </si>
  <si>
    <t>021708</t>
  </si>
  <si>
    <r>
      <t>ХАЛЬС-12</t>
    </r>
    <r>
      <rPr>
        <sz val="10"/>
        <rFont val="Times New Roman"/>
        <family val="1"/>
        <charset val="204"/>
      </rPr>
      <t>, жер., т.-гн., полукр., Сперанский, Тульская обл</t>
    </r>
  </si>
  <si>
    <t>016457</t>
  </si>
  <si>
    <t>КСК "Фаворит", МО</t>
  </si>
  <si>
    <r>
      <t xml:space="preserve">САФОНОВА </t>
    </r>
    <r>
      <rPr>
        <sz val="10"/>
        <color indexed="8"/>
        <rFont val="Times New Roman"/>
        <family val="1"/>
        <charset val="204"/>
      </rPr>
      <t>Елена</t>
    </r>
  </si>
  <si>
    <t>016371</t>
  </si>
  <si>
    <t>Сафонова Е.</t>
  </si>
  <si>
    <r>
      <t>ВАСИЛЬЧЕНКО</t>
    </r>
    <r>
      <rPr>
        <sz val="10"/>
        <rFont val="Times New Roman"/>
        <family val="1"/>
        <charset val="204"/>
      </rPr>
      <t xml:space="preserve"> Татьяна</t>
    </r>
  </si>
  <si>
    <t>002269</t>
  </si>
  <si>
    <t>ВК</t>
  </si>
  <si>
    <r>
      <t xml:space="preserve">ХАЛИКОВА </t>
    </r>
    <r>
      <rPr>
        <sz val="10"/>
        <rFont val="Times New Roman"/>
        <family val="1"/>
        <charset val="204"/>
      </rPr>
      <t>Вера</t>
    </r>
  </si>
  <si>
    <t>001882</t>
  </si>
  <si>
    <t>МСМК</t>
  </si>
  <si>
    <r>
      <t>БЕЙЛИЗ-12</t>
    </r>
    <r>
      <rPr>
        <sz val="10"/>
        <rFont val="Times New Roman"/>
        <family val="1"/>
        <charset val="204"/>
      </rPr>
      <t>, коб.,  вор., РВП, Лотос, ПКХ "Премиум"</t>
    </r>
  </si>
  <si>
    <t>016782</t>
  </si>
  <si>
    <t>Минаев А.</t>
  </si>
  <si>
    <t>ПКХ "Премиум", Калужская обл.</t>
  </si>
  <si>
    <r>
      <t>ЭМАНДО-09,</t>
    </r>
    <r>
      <rPr>
        <sz val="10"/>
        <rFont val="Times New Roman"/>
        <family val="1"/>
        <charset val="204"/>
      </rPr>
      <t xml:space="preserve"> мер., т.-гнед., голл.тепл., Делатио, Нидерланды</t>
    </r>
  </si>
  <si>
    <t>014235</t>
  </si>
  <si>
    <r>
      <t>Семёнова Ю.С.</t>
    </r>
    <r>
      <rPr>
        <sz val="11"/>
        <rFont val="Times New Roman"/>
        <family val="1"/>
        <charset val="204"/>
      </rPr>
      <t xml:space="preserve"> (ВК, г.Москва).</t>
    </r>
  </si>
  <si>
    <r>
      <t xml:space="preserve"> Судьи: Н - Семёнова Ю.С. </t>
    </r>
    <r>
      <rPr>
        <sz val="11"/>
        <rFont val="Times New Roman"/>
        <family val="1"/>
        <charset val="204"/>
      </rPr>
      <t xml:space="preserve">(ВК, г.Москва), </t>
    </r>
    <r>
      <rPr>
        <b/>
        <sz val="11"/>
        <rFont val="Times New Roman"/>
        <family val="1"/>
        <charset val="204"/>
      </rPr>
      <t xml:space="preserve">С - Ашихмина Е.А.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В - Гурьянова Г.В.</t>
    </r>
    <r>
      <rPr>
        <sz val="11"/>
        <rFont val="Times New Roman"/>
        <family val="1"/>
        <charset val="204"/>
      </rPr>
      <t xml:space="preserve"> (ВК, Московская обл.).</t>
    </r>
  </si>
  <si>
    <r>
      <t xml:space="preserve">КОРОТАЕВА </t>
    </r>
    <r>
      <rPr>
        <sz val="10"/>
        <rFont val="Times New Roman"/>
        <family val="1"/>
        <charset val="204"/>
      </rPr>
      <t>Алина, 2006</t>
    </r>
  </si>
  <si>
    <r>
      <t xml:space="preserve"> Судьи: Н - Ашихмина Е.А.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С - Гурьянова Г.В.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В - Семёнова Ю.С.</t>
    </r>
    <r>
      <rPr>
        <sz val="11"/>
        <rFont val="Times New Roman"/>
        <family val="1"/>
        <charset val="204"/>
      </rPr>
      <t xml:space="preserve"> (ВК, г.Москва).</t>
    </r>
  </si>
  <si>
    <r>
      <t xml:space="preserve"> Судьи: Н - Гурьянова Г.В.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С - Семёнова Ю.С.</t>
    </r>
    <r>
      <rPr>
        <sz val="11"/>
        <rFont val="Times New Roman"/>
        <family val="1"/>
        <charset val="204"/>
      </rPr>
      <t xml:space="preserve"> (ВК, г.Москва.), </t>
    </r>
    <r>
      <rPr>
        <b/>
        <sz val="11"/>
        <rFont val="Times New Roman"/>
        <family val="1"/>
        <charset val="204"/>
      </rPr>
      <t>В - Ашихмина Е.А.</t>
    </r>
    <r>
      <rPr>
        <sz val="11"/>
        <rFont val="Times New Roman"/>
        <family val="1"/>
        <charset val="204"/>
      </rPr>
      <t xml:space="preserve"> (ВК, Московская обл.).</t>
    </r>
  </si>
  <si>
    <t>014971</t>
  </si>
  <si>
    <t>Якобсон Н.</t>
  </si>
  <si>
    <r>
      <t>ВЕРДЕР ФАН-04</t>
    </r>
    <r>
      <rPr>
        <sz val="10"/>
        <rFont val="Times New Roman"/>
        <family val="1"/>
        <charset val="204"/>
      </rPr>
      <t>, мер., т.-гнед., ольд., Вельт Хит II, Германия</t>
    </r>
  </si>
  <si>
    <r>
      <t>KEFIR PF-15</t>
    </r>
    <r>
      <rPr>
        <sz val="10"/>
        <rFont val="Times New Roman"/>
        <family val="1"/>
        <charset val="204"/>
      </rPr>
      <t>, мер., т.-гнед., голл.тепл., Лорд Лезердейл, Нидерланды</t>
    </r>
  </si>
  <si>
    <r>
      <t xml:space="preserve">ШИРИГОЛЬМУНД </t>
    </r>
    <r>
      <rPr>
        <sz val="10"/>
        <rFont val="Times New Roman"/>
        <family val="1"/>
        <charset val="204"/>
      </rPr>
      <t>Марина</t>
    </r>
  </si>
  <si>
    <t>ЦВШВЕ НКП "РУСЬ", МО</t>
  </si>
  <si>
    <r>
      <t xml:space="preserve">КОРОТАЕВА </t>
    </r>
    <r>
      <rPr>
        <sz val="10"/>
        <rFont val="Times New Roman"/>
        <family val="1"/>
        <charset val="204"/>
      </rPr>
      <t>София, 2002</t>
    </r>
  </si>
  <si>
    <t>Зачёт для юношей.</t>
  </si>
  <si>
    <r>
      <rPr>
        <b/>
        <sz val="10"/>
        <rFont val="Times New Roman"/>
        <family val="1"/>
        <charset val="204"/>
      </rPr>
      <t>ДЖИ АЙ ДЖОЙ-11</t>
    </r>
    <r>
      <rPr>
        <sz val="10"/>
        <rFont val="Times New Roman"/>
        <family val="1"/>
        <charset val="204"/>
      </rPr>
      <t>, мер., гнед., ганн., Граф Гален, Германия</t>
    </r>
  </si>
  <si>
    <r>
      <t>ШМЕЛЁВА</t>
    </r>
    <r>
      <rPr>
        <sz val="10"/>
        <rFont val="Times New Roman"/>
        <family val="1"/>
        <charset val="204"/>
      </rPr>
      <t xml:space="preserve"> Дарья, 2002</t>
    </r>
  </si>
  <si>
    <t>Леонов Б.</t>
  </si>
  <si>
    <r>
      <t>СЭРА ВЕНИЦИАНА-14</t>
    </r>
    <r>
      <rPr>
        <sz val="10"/>
        <rFont val="Times New Roman"/>
        <family val="1"/>
        <charset val="204"/>
      </rPr>
      <t>, коб., вор., ольд., Сир Донервелл, Германия</t>
    </r>
  </si>
  <si>
    <t>2 юн.</t>
  </si>
  <si>
    <t>Зачёты: для юношей, общий.</t>
  </si>
  <si>
    <t>искл.</t>
  </si>
  <si>
    <t>ЛИЧНЫЙ ПРИЗ. ЮНОШИ</t>
  </si>
  <si>
    <r>
      <t xml:space="preserve"> Судьи: Н - Гурьянова Г.В.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С - Семёнова Ю.С. </t>
    </r>
    <r>
      <rPr>
        <sz val="11"/>
        <rFont val="Times New Roman"/>
        <family val="1"/>
        <charset val="204"/>
      </rPr>
      <t xml:space="preserve">(ВК, г.Москва), </t>
    </r>
    <r>
      <rPr>
        <b/>
        <sz val="11"/>
        <rFont val="Times New Roman"/>
        <family val="1"/>
        <charset val="204"/>
      </rPr>
      <t>В - Ашихмина Е.А.</t>
    </r>
    <r>
      <rPr>
        <sz val="11"/>
        <rFont val="Times New Roman"/>
        <family val="1"/>
        <charset val="204"/>
      </rPr>
      <t xml:space="preserve"> (ВК, Московскаяя обл.).</t>
    </r>
  </si>
  <si>
    <t>Зачёты: для детей, общий.</t>
  </si>
  <si>
    <r>
      <t>KISA DE ROSALLI-08</t>
    </r>
    <r>
      <rPr>
        <sz val="10"/>
        <rFont val="Times New Roman"/>
        <family val="1"/>
        <charset val="204"/>
      </rPr>
      <t>, коб., сер., голш., Конкорд, Ставропольский край</t>
    </r>
  </si>
  <si>
    <t>Кошелева Е.</t>
  </si>
  <si>
    <t>ПРЕДВАРИТЕЛЬНЫЙ ПРИЗ А. ДЕТИ</t>
  </si>
  <si>
    <t>Зачёт для детей.</t>
  </si>
  <si>
    <t>3 юн.</t>
  </si>
  <si>
    <t xml:space="preserve">Зачёт для детей. </t>
  </si>
  <si>
    <t xml:space="preserve">Зачёт для спортсменов-любителей.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</si>
</sst>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6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1" fillId="0" borderId="0"/>
    <xf numFmtId="0" fontId="15" fillId="0" borderId="0"/>
    <xf numFmtId="0" fontId="18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0" borderId="0"/>
  </cellStyleXfs>
  <cellXfs count="235">
    <xf numFmtId="0" fontId="0" fillId="0" borderId="0" xfId="0"/>
    <xf numFmtId="0" fontId="1" fillId="0" borderId="0" xfId="9"/>
    <xf numFmtId="0" fontId="1" fillId="0" borderId="0" xfId="9" applyAlignment="1">
      <alignment wrapText="1"/>
    </xf>
    <xf numFmtId="0" fontId="4" fillId="0" borderId="0" xfId="9" applyFont="1" applyBorder="1" applyAlignment="1">
      <alignment horizontal="left"/>
    </xf>
    <xf numFmtId="0" fontId="1" fillId="0" borderId="0" xfId="0" applyFont="1"/>
    <xf numFmtId="0" fontId="5" fillId="0" borderId="0" xfId="0" applyFont="1"/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/>
    <xf numFmtId="0" fontId="10" fillId="0" borderId="0" xfId="9" applyFont="1" applyAlignment="1"/>
    <xf numFmtId="0" fontId="10" fillId="0" borderId="0" xfId="9" applyFont="1" applyAlignment="1">
      <alignment wrapText="1"/>
    </xf>
    <xf numFmtId="0" fontId="10" fillId="0" borderId="0" xfId="9" applyFont="1" applyBorder="1" applyAlignment="1">
      <alignment horizontal="left"/>
    </xf>
    <xf numFmtId="0" fontId="9" fillId="0" borderId="0" xfId="9" applyFont="1" applyAlignment="1">
      <alignment horizontal="left"/>
    </xf>
    <xf numFmtId="0" fontId="9" fillId="0" borderId="0" xfId="0" applyFont="1" applyAlignment="1"/>
    <xf numFmtId="0" fontId="4" fillId="0" borderId="0" xfId="0" applyFont="1" applyAlignment="1"/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Fill="1" applyBorder="1" applyAlignment="1">
      <alignment horizontal="left"/>
    </xf>
    <xf numFmtId="0" fontId="0" fillId="0" borderId="0" xfId="0" applyAlignment="1"/>
    <xf numFmtId="0" fontId="9" fillId="0" borderId="0" xfId="9" applyFont="1" applyAlignment="1"/>
    <xf numFmtId="0" fontId="4" fillId="0" borderId="0" xfId="9" applyFont="1" applyAlignment="1"/>
    <xf numFmtId="0" fontId="9" fillId="0" borderId="1" xfId="9" applyFont="1" applyBorder="1" applyAlignment="1">
      <alignment horizontal="center" vertical="center" textRotation="90"/>
    </xf>
    <xf numFmtId="0" fontId="9" fillId="0" borderId="1" xfId="9" applyFont="1" applyBorder="1" applyAlignment="1">
      <alignment horizontal="center" vertical="center"/>
    </xf>
    <xf numFmtId="0" fontId="5" fillId="0" borderId="0" xfId="9" applyFont="1" applyBorder="1" applyAlignment="1">
      <alignment horizontal="center" vertical="center"/>
    </xf>
    <xf numFmtId="0" fontId="5" fillId="0" borderId="0" xfId="9" applyNumberFormat="1" applyFont="1" applyBorder="1" applyAlignment="1">
      <alignment horizontal="center" vertical="center"/>
    </xf>
    <xf numFmtId="165" fontId="5" fillId="0" borderId="0" xfId="9" applyNumberFormat="1" applyFont="1" applyBorder="1" applyAlignment="1">
      <alignment horizontal="center" vertical="center"/>
    </xf>
    <xf numFmtId="165" fontId="6" fillId="0" borderId="0" xfId="9" applyNumberFormat="1" applyFont="1" applyBorder="1" applyAlignment="1">
      <alignment horizontal="center" vertical="center"/>
    </xf>
    <xf numFmtId="0" fontId="2" fillId="0" borderId="0" xfId="9" applyFont="1"/>
    <xf numFmtId="0" fontId="6" fillId="0" borderId="0" xfId="3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31" applyFont="1" applyFill="1" applyBorder="1" applyAlignment="1" applyProtection="1">
      <alignment horizontal="center" vertical="center" wrapText="1"/>
      <protection locked="0"/>
    </xf>
    <xf numFmtId="0" fontId="1" fillId="0" borderId="0" xfId="9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11" fillId="0" borderId="1" xfId="29" applyNumberFormat="1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left" vertical="center" wrapText="1"/>
    </xf>
    <xf numFmtId="49" fontId="11" fillId="0" borderId="1" xfId="39" applyNumberFormat="1" applyFont="1" applyFill="1" applyBorder="1" applyAlignment="1">
      <alignment horizontal="center" vertical="center" wrapText="1"/>
    </xf>
    <xf numFmtId="0" fontId="6" fillId="0" borderId="1" xfId="25" applyFont="1" applyFill="1" applyBorder="1" applyAlignment="1">
      <alignment horizontal="left" vertical="center" wrapText="1"/>
    </xf>
    <xf numFmtId="0" fontId="6" fillId="0" borderId="1" xfId="42" applyFont="1" applyFill="1" applyBorder="1" applyAlignment="1">
      <alignment horizontal="left" vertical="center" wrapText="1"/>
    </xf>
    <xf numFmtId="0" fontId="11" fillId="0" borderId="1" xfId="39" applyFont="1" applyFill="1" applyBorder="1" applyAlignment="1">
      <alignment horizontal="center" vertical="center" wrapText="1"/>
    </xf>
    <xf numFmtId="0" fontId="6" fillId="0" borderId="1" xfId="7" applyFont="1" applyFill="1" applyBorder="1" applyAlignment="1" applyProtection="1">
      <alignment horizontal="left" vertical="center" wrapText="1"/>
      <protection locked="0"/>
    </xf>
    <xf numFmtId="0" fontId="6" fillId="0" borderId="1" xfId="7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9" fontId="11" fillId="0" borderId="2" xfId="39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 applyProtection="1">
      <alignment horizontal="left" vertical="center" wrapText="1"/>
      <protection locked="0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30" applyFont="1" applyFill="1" applyBorder="1" applyAlignment="1">
      <alignment horizontal="left" vertical="center" wrapText="1"/>
    </xf>
    <xf numFmtId="0" fontId="5" fillId="0" borderId="0" xfId="29" applyFont="1" applyFill="1" applyBorder="1" applyAlignment="1">
      <alignment horizontal="center" vertical="center" wrapText="1"/>
    </xf>
    <xf numFmtId="0" fontId="6" fillId="0" borderId="0" xfId="25" applyFont="1" applyFill="1" applyBorder="1" applyAlignment="1">
      <alignment horizontal="left" vertical="center" wrapText="1"/>
    </xf>
    <xf numFmtId="49" fontId="5" fillId="0" borderId="0" xfId="25" applyNumberFormat="1" applyFont="1" applyFill="1" applyBorder="1" applyAlignment="1">
      <alignment horizontal="center" vertical="center" wrapText="1"/>
    </xf>
    <xf numFmtId="0" fontId="6" fillId="0" borderId="0" xfId="40" applyFont="1" applyFill="1" applyBorder="1" applyAlignment="1">
      <alignment vertical="center" wrapText="1"/>
    </xf>
    <xf numFmtId="49" fontId="11" fillId="0" borderId="0" xfId="40" applyNumberFormat="1" applyFont="1" applyFill="1" applyBorder="1" applyAlignment="1">
      <alignment horizontal="center" vertical="center" wrapText="1"/>
    </xf>
    <xf numFmtId="0" fontId="11" fillId="0" borderId="0" xfId="40" applyFont="1" applyFill="1" applyBorder="1" applyAlignment="1">
      <alignment horizontal="center" vertical="center"/>
    </xf>
    <xf numFmtId="0" fontId="12" fillId="0" borderId="0" xfId="26" applyFont="1" applyFill="1" applyBorder="1" applyAlignment="1">
      <alignment horizontal="center" vertical="center" wrapText="1"/>
    </xf>
    <xf numFmtId="164" fontId="5" fillId="0" borderId="0" xfId="9" applyNumberFormat="1" applyFont="1" applyBorder="1" applyAlignment="1">
      <alignment horizontal="center" vertical="center"/>
    </xf>
    <xf numFmtId="0" fontId="6" fillId="0" borderId="1" xfId="28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/>
    </xf>
    <xf numFmtId="0" fontId="10" fillId="0" borderId="0" xfId="9" applyFont="1" applyFill="1" applyAlignment="1">
      <alignment wrapText="1"/>
    </xf>
    <xf numFmtId="0" fontId="10" fillId="0" borderId="0" xfId="9" applyFont="1" applyFill="1" applyBorder="1" applyAlignment="1">
      <alignment horizontal="left"/>
    </xf>
    <xf numFmtId="0" fontId="9" fillId="0" borderId="0" xfId="9" applyFont="1" applyFill="1" applyAlignment="1">
      <alignment horizontal="left"/>
    </xf>
    <xf numFmtId="0" fontId="5" fillId="0" borderId="2" xfId="7" applyFont="1" applyFill="1" applyBorder="1" applyAlignment="1" applyProtection="1">
      <alignment horizontal="center" vertical="center" wrapText="1"/>
      <protection locked="0"/>
    </xf>
    <xf numFmtId="0" fontId="6" fillId="0" borderId="1" xfId="4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1" xfId="36" applyFont="1" applyFill="1" applyBorder="1" applyAlignment="1">
      <alignment horizontal="left" vertical="center" wrapText="1"/>
    </xf>
    <xf numFmtId="0" fontId="5" fillId="0" borderId="1" xfId="36" applyFont="1" applyFill="1" applyBorder="1" applyAlignment="1">
      <alignment horizontal="center" vertical="center" wrapText="1"/>
    </xf>
    <xf numFmtId="0" fontId="11" fillId="0" borderId="1" xfId="40" applyFont="1" applyFill="1" applyBorder="1" applyAlignment="1">
      <alignment horizontal="center" vertical="center"/>
    </xf>
    <xf numFmtId="49" fontId="11" fillId="0" borderId="1" xfId="40" applyNumberFormat="1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/>
    <xf numFmtId="0" fontId="6" fillId="0" borderId="1" xfId="40" applyFont="1" applyFill="1" applyBorder="1" applyAlignment="1">
      <alignment vertical="center" wrapText="1"/>
    </xf>
    <xf numFmtId="0" fontId="9" fillId="0" borderId="4" xfId="9" applyFont="1" applyBorder="1" applyAlignment="1">
      <alignment horizontal="center" vertical="center" textRotation="90"/>
    </xf>
    <xf numFmtId="49" fontId="11" fillId="0" borderId="1" xfId="1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5" fillId="0" borderId="1" xfId="41" applyFont="1" applyFill="1" applyBorder="1" applyAlignment="1">
      <alignment horizontal="center" vertical="center"/>
    </xf>
    <xf numFmtId="0" fontId="11" fillId="0" borderId="1" xfId="39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left" vertical="center" wrapText="1"/>
    </xf>
    <xf numFmtId="0" fontId="5" fillId="0" borderId="1" xfId="33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65" fontId="5" fillId="0" borderId="3" xfId="9" applyNumberFormat="1" applyFont="1" applyFill="1" applyBorder="1" applyAlignment="1">
      <alignment horizontal="center" vertical="center"/>
    </xf>
    <xf numFmtId="165" fontId="6" fillId="0" borderId="3" xfId="9" applyNumberFormat="1" applyFont="1" applyFill="1" applyBorder="1" applyAlignment="1">
      <alignment horizontal="center" vertical="center"/>
    </xf>
    <xf numFmtId="0" fontId="6" fillId="0" borderId="1" xfId="33" applyFont="1" applyFill="1" applyBorder="1" applyAlignment="1" applyProtection="1">
      <alignment vertical="center" wrapText="1"/>
      <protection locked="0"/>
    </xf>
    <xf numFmtId="0" fontId="6" fillId="0" borderId="1" xfId="37" applyFont="1" applyFill="1" applyBorder="1" applyAlignment="1">
      <alignment horizontal="left" vertical="center" wrapText="1"/>
    </xf>
    <xf numFmtId="0" fontId="6" fillId="0" borderId="1" xfId="27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/>
    </xf>
    <xf numFmtId="0" fontId="6" fillId="0" borderId="1" xfId="38" applyFont="1" applyFill="1" applyBorder="1" applyAlignment="1" applyProtection="1">
      <alignment horizontal="left" vertical="center" wrapText="1"/>
      <protection locked="0"/>
    </xf>
    <xf numFmtId="0" fontId="5" fillId="0" borderId="5" xfId="13" applyFont="1" applyFill="1" applyBorder="1" applyAlignment="1">
      <alignment horizontal="center" vertical="center"/>
    </xf>
    <xf numFmtId="0" fontId="9" fillId="0" borderId="0" xfId="9" applyFont="1" applyFill="1" applyAlignment="1"/>
    <xf numFmtId="0" fontId="1" fillId="0" borderId="0" xfId="9" applyFill="1"/>
    <xf numFmtId="0" fontId="1" fillId="0" borderId="0" xfId="9" applyFill="1" applyAlignment="1">
      <alignment wrapText="1"/>
    </xf>
    <xf numFmtId="0" fontId="11" fillId="0" borderId="1" xfId="10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 vertical="center"/>
    </xf>
    <xf numFmtId="165" fontId="5" fillId="0" borderId="1" xfId="9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165" fontId="6" fillId="0" borderId="1" xfId="9" applyNumberFormat="1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0" fillId="0" borderId="0" xfId="0" applyFill="1"/>
    <xf numFmtId="164" fontId="5" fillId="0" borderId="3" xfId="9" applyNumberFormat="1" applyFont="1" applyFill="1" applyBorder="1" applyAlignment="1">
      <alignment horizontal="center" vertical="center"/>
    </xf>
    <xf numFmtId="0" fontId="5" fillId="0" borderId="3" xfId="9" applyNumberFormat="1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0" fontId="9" fillId="0" borderId="1" xfId="0" applyFont="1" applyBorder="1"/>
    <xf numFmtId="0" fontId="5" fillId="0" borderId="0" xfId="0" applyFont="1" applyFill="1" applyBorder="1" applyAlignment="1">
      <alignment horizontal="left" vertical="center" wrapText="1"/>
    </xf>
    <xf numFmtId="49" fontId="11" fillId="0" borderId="0" xfId="36" applyNumberFormat="1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horizontal="center" vertical="center" wrapText="1"/>
    </xf>
    <xf numFmtId="164" fontId="5" fillId="0" borderId="0" xfId="9" applyNumberFormat="1" applyFont="1" applyFill="1" applyBorder="1" applyAlignment="1">
      <alignment horizontal="center" vertical="center"/>
    </xf>
    <xf numFmtId="165" fontId="5" fillId="0" borderId="0" xfId="9" applyNumberFormat="1" applyFont="1" applyFill="1" applyBorder="1" applyAlignment="1">
      <alignment horizontal="center" vertical="center"/>
    </xf>
    <xf numFmtId="0" fontId="5" fillId="0" borderId="0" xfId="9" applyNumberFormat="1" applyFont="1" applyFill="1" applyBorder="1" applyAlignment="1">
      <alignment horizontal="center" vertical="center"/>
    </xf>
    <xf numFmtId="165" fontId="6" fillId="0" borderId="0" xfId="9" applyNumberFormat="1" applyFont="1" applyFill="1" applyBorder="1" applyAlignment="1">
      <alignment horizontal="center" vertical="center"/>
    </xf>
    <xf numFmtId="0" fontId="5" fillId="0" borderId="1" xfId="39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vertical="center" wrapText="1"/>
    </xf>
    <xf numFmtId="49" fontId="11" fillId="0" borderId="1" xfId="3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23" fillId="0" borderId="1" xfId="10" applyNumberFormat="1" applyFont="1" applyFill="1" applyBorder="1" applyAlignment="1">
      <alignment horizontal="center" vertical="center"/>
    </xf>
    <xf numFmtId="49" fontId="11" fillId="0" borderId="1" xfId="41" applyNumberFormat="1" applyFont="1" applyFill="1" applyBorder="1" applyAlignment="1">
      <alignment horizontal="center" vertical="center"/>
    </xf>
    <xf numFmtId="0" fontId="6" fillId="0" borderId="1" xfId="32" applyFont="1" applyFill="1" applyBorder="1" applyAlignment="1" applyProtection="1">
      <alignment horizontal="left" vertical="center" wrapText="1"/>
      <protection locked="0"/>
    </xf>
    <xf numFmtId="49" fontId="24" fillId="0" borderId="1" xfId="10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 applyProtection="1">
      <alignment horizontal="left" vertical="center" wrapText="1"/>
      <protection locked="0"/>
    </xf>
    <xf numFmtId="0" fontId="25" fillId="0" borderId="1" xfId="41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6" fillId="0" borderId="2" xfId="7" applyFont="1" applyFill="1" applyBorder="1" applyAlignment="1" applyProtection="1">
      <alignment horizontal="left" vertical="center" wrapText="1"/>
      <protection locked="0"/>
    </xf>
    <xf numFmtId="0" fontId="6" fillId="0" borderId="1" xfId="9" applyFont="1" applyFill="1" applyBorder="1" applyAlignment="1">
      <alignment horizontal="left" vertical="center" wrapText="1"/>
    </xf>
    <xf numFmtId="0" fontId="9" fillId="0" borderId="3" xfId="0" applyFont="1" applyBorder="1"/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6" fillId="0" borderId="1" xfId="39" applyFont="1" applyFill="1" applyBorder="1" applyAlignment="1">
      <alignment horizontal="left" vertical="center" wrapText="1"/>
    </xf>
    <xf numFmtId="0" fontId="6" fillId="0" borderId="1" xfId="4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34" applyFont="1" applyFill="1" applyBorder="1" applyAlignment="1" applyProtection="1">
      <alignment horizontal="left" vertical="center" wrapText="1"/>
      <protection locked="0"/>
    </xf>
    <xf numFmtId="0" fontId="6" fillId="0" borderId="1" xfId="23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31" applyFont="1" applyFill="1" applyBorder="1" applyAlignment="1" applyProtection="1">
      <alignment vertical="center" wrapText="1"/>
      <protection locked="0"/>
    </xf>
    <xf numFmtId="49" fontId="6" fillId="0" borderId="1" xfId="19" applyNumberFormat="1" applyFont="1" applyFill="1" applyBorder="1" applyAlignment="1">
      <alignment horizontal="left" vertical="center" wrapText="1"/>
    </xf>
    <xf numFmtId="0" fontId="6" fillId="0" borderId="1" xfId="35" applyFont="1" applyFill="1" applyBorder="1" applyAlignment="1">
      <alignment horizontal="left" vertical="center" wrapText="1"/>
    </xf>
    <xf numFmtId="0" fontId="25" fillId="0" borderId="1" xfId="5" applyFont="1" applyFill="1" applyBorder="1" applyAlignment="1" applyProtection="1">
      <alignment horizontal="left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0" fontId="6" fillId="0" borderId="1" xfId="41" applyFont="1" applyFill="1" applyBorder="1" applyAlignment="1" applyProtection="1">
      <alignment horizontal="left" vertical="center" wrapText="1"/>
      <protection hidden="1"/>
    </xf>
    <xf numFmtId="0" fontId="24" fillId="0" borderId="2" xfId="0" applyFont="1" applyFill="1" applyBorder="1" applyAlignment="1">
      <alignment horizontal="center" vertical="center"/>
    </xf>
    <xf numFmtId="0" fontId="6" fillId="0" borderId="1" xfId="33" applyFont="1" applyFill="1" applyBorder="1" applyAlignment="1" applyProtection="1">
      <alignment horizontal="left" vertical="center" wrapText="1"/>
      <protection locked="0"/>
    </xf>
    <xf numFmtId="0" fontId="5" fillId="0" borderId="1" xfId="4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6" fillId="0" borderId="2" xfId="39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39" applyFont="1" applyFill="1" applyBorder="1" applyAlignment="1">
      <alignment vertical="center" wrapText="1"/>
    </xf>
    <xf numFmtId="49" fontId="11" fillId="0" borderId="1" xfId="26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/>
    </xf>
    <xf numFmtId="0" fontId="6" fillId="0" borderId="2" xfId="41" applyFont="1" applyFill="1" applyBorder="1" applyAlignment="1">
      <alignment horizontal="left" vertical="center" wrapText="1"/>
    </xf>
    <xf numFmtId="0" fontId="10" fillId="0" borderId="10" xfId="9" applyFont="1" applyBorder="1" applyAlignment="1">
      <alignment horizontal="center" vertical="center" wrapText="1"/>
    </xf>
    <xf numFmtId="0" fontId="10" fillId="0" borderId="13" xfId="9" applyFont="1" applyBorder="1" applyAlignment="1">
      <alignment horizontal="center" vertical="center" wrapText="1"/>
    </xf>
    <xf numFmtId="0" fontId="10" fillId="0" borderId="14" xfId="9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textRotation="90" wrapText="1"/>
    </xf>
    <xf numFmtId="0" fontId="16" fillId="0" borderId="3" xfId="3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7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9" applyFont="1" applyBorder="1" applyAlignment="1">
      <alignment horizontal="center" vertical="center" wrapText="1"/>
    </xf>
    <xf numFmtId="0" fontId="10" fillId="0" borderId="5" xfId="9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0" xfId="9" applyFont="1" applyBorder="1" applyAlignment="1">
      <alignment horizontal="center" vertical="center" textRotation="90" wrapText="1"/>
    </xf>
    <xf numFmtId="0" fontId="10" fillId="0" borderId="11" xfId="9" applyFont="1" applyBorder="1" applyAlignment="1">
      <alignment horizontal="center" vertical="center" textRotation="90" wrapText="1"/>
    </xf>
    <xf numFmtId="0" fontId="10" fillId="0" borderId="1" xfId="3" applyFont="1" applyBorder="1" applyAlignment="1">
      <alignment horizontal="center" vertical="center" textRotation="90" wrapText="1"/>
    </xf>
    <xf numFmtId="0" fontId="10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textRotation="90" wrapText="1"/>
    </xf>
    <xf numFmtId="0" fontId="10" fillId="0" borderId="15" xfId="9" applyFont="1" applyBorder="1" applyAlignment="1">
      <alignment horizontal="center" vertical="center" wrapText="1"/>
    </xf>
    <xf numFmtId="0" fontId="10" fillId="0" borderId="16" xfId="9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3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9" xfId="9" applyFont="1" applyBorder="1" applyAlignment="1">
      <alignment horizontal="center" vertical="center" textRotation="90" wrapText="1"/>
    </xf>
    <xf numFmtId="0" fontId="10" fillId="0" borderId="5" xfId="9" applyFont="1" applyBorder="1" applyAlignment="1">
      <alignment horizontal="center" vertical="center" textRotation="90" wrapText="1"/>
    </xf>
    <xf numFmtId="0" fontId="8" fillId="0" borderId="17" xfId="13" applyFont="1" applyFill="1" applyBorder="1" applyAlignment="1">
      <alignment horizontal="center" vertical="center"/>
    </xf>
    <xf numFmtId="0" fontId="8" fillId="0" borderId="18" xfId="13" applyFont="1" applyFill="1" applyBorder="1" applyAlignment="1">
      <alignment horizontal="center" vertical="center"/>
    </xf>
    <xf numFmtId="0" fontId="8" fillId="0" borderId="19" xfId="13" applyFont="1" applyFill="1" applyBorder="1" applyAlignment="1">
      <alignment horizontal="center" vertical="center"/>
    </xf>
    <xf numFmtId="0" fontId="14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10" fillId="0" borderId="18" xfId="9" applyFont="1" applyBorder="1" applyAlignment="1">
      <alignment horizontal="right"/>
    </xf>
    <xf numFmtId="0" fontId="10" fillId="0" borderId="1" xfId="9" applyFont="1" applyBorder="1" applyAlignment="1">
      <alignment horizontal="center" vertical="center" textRotation="90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4" fillId="0" borderId="1" xfId="0" applyFont="1" applyBorder="1" applyAlignment="1"/>
    <xf numFmtId="164" fontId="5" fillId="0" borderId="4" xfId="9" applyNumberFormat="1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/>
    </xf>
    <xf numFmtId="164" fontId="5" fillId="0" borderId="7" xfId="9" applyNumberFormat="1" applyFont="1" applyFill="1" applyBorder="1" applyAlignment="1">
      <alignment horizontal="center" vertical="center"/>
    </xf>
    <xf numFmtId="0" fontId="7" fillId="0" borderId="17" xfId="13" applyFont="1" applyFill="1" applyBorder="1" applyAlignment="1">
      <alignment horizontal="center" vertical="center"/>
    </xf>
    <xf numFmtId="0" fontId="7" fillId="0" borderId="18" xfId="13" applyFont="1" applyFill="1" applyBorder="1" applyAlignment="1">
      <alignment horizontal="center" vertical="center"/>
    </xf>
    <xf numFmtId="0" fontId="7" fillId="0" borderId="19" xfId="13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center" vertical="center"/>
    </xf>
    <xf numFmtId="0" fontId="8" fillId="0" borderId="0" xfId="13" applyFont="1" applyFill="1" applyBorder="1" applyAlignment="1">
      <alignment horizontal="center" vertical="center"/>
    </xf>
  </cellXfs>
  <cellStyles count="43">
    <cellStyle name="Normal 2" xfId="1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2 6" xfId="6"/>
    <cellStyle name="Обычный 2 3 2" xfId="7"/>
    <cellStyle name="Обычный 2_Выездка ноябрь 2010 г." xfId="8"/>
    <cellStyle name="Обычный 3" xfId="9"/>
    <cellStyle name="Обычный 3 2" xfId="10"/>
    <cellStyle name="Обычный 3 2 2" xfId="11"/>
    <cellStyle name="Обычный 3 3 2" xfId="12"/>
    <cellStyle name="Обычный 4" xfId="13"/>
    <cellStyle name="Обычный 4 2" xfId="14"/>
    <cellStyle name="Обычный 4 2 2" xfId="15"/>
    <cellStyle name="Обычный 5" xfId="16"/>
    <cellStyle name="Обычный 6" xfId="17"/>
    <cellStyle name="Обычный 6 2" xfId="18"/>
    <cellStyle name="Обычный 6 3" xfId="19"/>
    <cellStyle name="Обычный 6 3 2" xfId="20"/>
    <cellStyle name="Обычный 6 4" xfId="21"/>
    <cellStyle name="Обычный 7" xfId="22"/>
    <cellStyle name="Обычный 8 2" xfId="23"/>
    <cellStyle name="Обычный 9" xfId="24"/>
    <cellStyle name="Обычный_Выездка ноябрь 2010 г. 2" xfId="25"/>
    <cellStyle name="Обычный_Выездка ноябрь 2010 г. 2 2 2" xfId="26"/>
    <cellStyle name="Обычный_Выездка ноябрь 2010 г. 2 2 2 2 2" xfId="27"/>
    <cellStyle name="Обычный_Детские выездка.xls5" xfId="28"/>
    <cellStyle name="Обычный_Детские выездка.xls5_старт фаворит" xfId="29"/>
    <cellStyle name="Обычный_конкур f 2" xfId="30"/>
    <cellStyle name="Обычный_конкур1" xfId="31"/>
    <cellStyle name="Обычный_конкур1 2" xfId="32"/>
    <cellStyle name="Обычный_Лист Microsoft Excel" xfId="33"/>
    <cellStyle name="Обычный_Лист Microsoft Excel 2" xfId="34"/>
    <cellStyle name="Обычный_Лист1 2 2" xfId="35"/>
    <cellStyle name="Обычный_Лист1 2 2 2" xfId="36"/>
    <cellStyle name="Обычный_Нижний-10" xfId="37"/>
    <cellStyle name="Обычный_ПРИМЕРЫ ТЕХ.РЕЗУЛЬТАТОВ - Конкур" xfId="38"/>
    <cellStyle name="Обычный_Россия (В) юниоры" xfId="39"/>
    <cellStyle name="Обычный_Россия (В) юниоры 3" xfId="40"/>
    <cellStyle name="Обычный_Тех.рез.езда молод.лош." xfId="41"/>
    <cellStyle name="Обычный_ЧМ выездка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29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29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29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0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1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2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3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3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3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3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3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3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533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3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3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3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4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5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6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7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7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7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7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7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7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537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7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7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7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8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39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0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1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1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1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1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1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1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541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1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1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1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2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3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4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5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5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5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5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5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5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545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5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5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5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6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7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8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9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9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9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9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9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9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549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49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49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49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0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1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2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3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3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3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3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3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3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553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3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3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3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4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5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6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7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7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7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7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7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7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161925</xdr:rowOff>
    </xdr:to>
    <xdr:sp macro="" textlink="">
      <xdr:nvSpPr>
        <xdr:cNvPr id="21557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7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7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7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8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59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0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1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1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1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1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1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1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228600</xdr:rowOff>
    </xdr:to>
    <xdr:sp macro="" textlink="">
      <xdr:nvSpPr>
        <xdr:cNvPr id="21561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1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1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1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2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3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4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5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5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5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5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5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5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65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5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5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5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6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7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8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9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9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9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9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9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9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69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69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69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69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0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1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2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3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3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3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3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3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3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73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3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3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3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4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6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7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7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7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7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7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7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77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7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7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7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8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79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0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1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1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1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1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1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1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161925</xdr:rowOff>
    </xdr:to>
    <xdr:sp macro="" textlink="">
      <xdr:nvSpPr>
        <xdr:cNvPr id="21581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1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1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1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2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3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4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5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5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5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5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5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5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228600</xdr:rowOff>
    </xdr:to>
    <xdr:sp macro="" textlink="">
      <xdr:nvSpPr>
        <xdr:cNvPr id="21585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5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5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5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6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7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8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9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9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9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9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9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9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89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89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89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89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0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1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2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3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3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3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3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3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3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93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3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3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3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5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6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7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7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7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7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7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7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597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7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7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7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8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599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0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1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1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1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1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1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1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1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1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1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1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2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3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60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60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3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3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3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3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4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16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6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7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8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19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20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0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1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2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3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24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5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6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7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161925</xdr:rowOff>
    </xdr:to>
    <xdr:sp macro="" textlink="">
      <xdr:nvSpPr>
        <xdr:cNvPr id="21928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8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29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0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1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228600</xdr:rowOff>
    </xdr:to>
    <xdr:sp macro="" textlink="">
      <xdr:nvSpPr>
        <xdr:cNvPr id="21932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2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3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4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5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36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6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7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8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39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0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0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1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2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3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44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4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5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6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7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48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8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2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6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7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8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59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21960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0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1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2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3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228600</xdr:rowOff>
    </xdr:to>
    <xdr:sp macro="" textlink="">
      <xdr:nvSpPr>
        <xdr:cNvPr id="21964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4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8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2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6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0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4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4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4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4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4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4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5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6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7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8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8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8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8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1618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8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8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8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8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8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19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0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1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2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2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2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2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1622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2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2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2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2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2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3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4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5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6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6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6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6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161925</xdr:rowOff>
    </xdr:to>
    <xdr:sp macro="" textlink="">
      <xdr:nvSpPr>
        <xdr:cNvPr id="21626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6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6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6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6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6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7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8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29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30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30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30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30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228600</xdr:rowOff>
    </xdr:to>
    <xdr:sp macro="" textlink="">
      <xdr:nvSpPr>
        <xdr:cNvPr id="21630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0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0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0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0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0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1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2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3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4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4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4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4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4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4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4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4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4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4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5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6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7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8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8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8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8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38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8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8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8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8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8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39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0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1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2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2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2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2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2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2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2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2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2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2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3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4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5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6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6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6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6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46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6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6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6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6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6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7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8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49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0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0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0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0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0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0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0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0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0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0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1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2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3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4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4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4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4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4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4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4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4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4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4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5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6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7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8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8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8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8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58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8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8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8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8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8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59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0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1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2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2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2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2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2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2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2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2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2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2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3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4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5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6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6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6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6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66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6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6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6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6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6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7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8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69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0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0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0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0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0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0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0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0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0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0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1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2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3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4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4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4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4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4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4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4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4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4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4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5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6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7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8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8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8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8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78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8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8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8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8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8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79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0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1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2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2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2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2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247650</xdr:rowOff>
    </xdr:to>
    <xdr:sp macro="" textlink="">
      <xdr:nvSpPr>
        <xdr:cNvPr id="21682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2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2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2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2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2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3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4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5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6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6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6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6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314325</xdr:rowOff>
    </xdr:to>
    <xdr:sp macro="" textlink="">
      <xdr:nvSpPr>
        <xdr:cNvPr id="21686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6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6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6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6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6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7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8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89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90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90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90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90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161925</xdr:rowOff>
    </xdr:to>
    <xdr:sp macro="" textlink="">
      <xdr:nvSpPr>
        <xdr:cNvPr id="21690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0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0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0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0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0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1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2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3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4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4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4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4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228600</xdr:rowOff>
    </xdr:to>
    <xdr:sp macro="" textlink="">
      <xdr:nvSpPr>
        <xdr:cNvPr id="21694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79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79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79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79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79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79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79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0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1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2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3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3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3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3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3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3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3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3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3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3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4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5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6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7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7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87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7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7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7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7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7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7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7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8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89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0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1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1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1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1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1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1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1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1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1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1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2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3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4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5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5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5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5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5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5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5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5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5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5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6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7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8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9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9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799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9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9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9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9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9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9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799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0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1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2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3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3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3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3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3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3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3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3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3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3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4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5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6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7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7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1807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7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7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7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7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7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7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7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8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09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0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1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1811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16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6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7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8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19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0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0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1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2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3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4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4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5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6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7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28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8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29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0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1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32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2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3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4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5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161925</xdr:rowOff>
    </xdr:to>
    <xdr:sp macro="" textlink="">
      <xdr:nvSpPr>
        <xdr:cNvPr id="22036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6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7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8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39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228600</xdr:rowOff>
    </xdr:to>
    <xdr:sp macro="" textlink="">
      <xdr:nvSpPr>
        <xdr:cNvPr id="22040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0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1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2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3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4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4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5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6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7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48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8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49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0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1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2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3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4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5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6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7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8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19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220520" name="Text Box 3"/>
        <xdr:cNvSpPr txBox="1">
          <a:spLocks noChangeArrowheads="1"/>
        </xdr:cNvSpPr>
      </xdr:nvSpPr>
      <xdr:spPr bwMode="auto">
        <a:xfrm>
          <a:off x="2409825" y="29527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2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3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4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1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2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3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4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5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6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7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8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59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220560" name="Text Box 3"/>
        <xdr:cNvSpPr txBox="1">
          <a:spLocks noChangeArrowheads="1"/>
        </xdr:cNvSpPr>
      </xdr:nvSpPr>
      <xdr:spPr bwMode="auto">
        <a:xfrm>
          <a:off x="2409825" y="29527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4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5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6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7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28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8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29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0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1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2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2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3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4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5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336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6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7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8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39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340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85" zoomScaleNormal="85" workbookViewId="0">
      <selection activeCell="V8" sqref="V8:V9"/>
    </sheetView>
  </sheetViews>
  <sheetFormatPr defaultRowHeight="12.75"/>
  <cols>
    <col min="1" max="1" width="4.7109375" customWidth="1"/>
    <col min="2" max="2" width="28.7109375" customWidth="1"/>
    <col min="3" max="3" width="8.7109375" hidden="1" customWidth="1"/>
    <col min="4" max="4" width="6.7109375" customWidth="1"/>
    <col min="5" max="5" width="42.7109375" customWidth="1"/>
    <col min="6" max="6" width="8.7109375" hidden="1" customWidth="1"/>
    <col min="7" max="7" width="17.7109375" hidden="1" customWidth="1"/>
    <col min="8" max="8" width="24.7109375" customWidth="1"/>
    <col min="9" max="9" width="6.7109375" customWidth="1"/>
    <col min="10" max="10" width="8.7109375" customWidth="1"/>
    <col min="11" max="11" width="4.7109375" customWidth="1"/>
    <col min="12" max="12" width="6.7109375" customWidth="1"/>
    <col min="13" max="13" width="8.7109375" customWidth="1"/>
    <col min="14" max="14" width="4.7109375" customWidth="1"/>
    <col min="15" max="15" width="6.7109375" customWidth="1"/>
    <col min="16" max="16" width="8.7109375" customWidth="1"/>
    <col min="17" max="19" width="4.7109375" customWidth="1"/>
    <col min="20" max="20" width="6.7109375" customWidth="1"/>
    <col min="21" max="21" width="8.7109375" customWidth="1"/>
    <col min="22" max="22" width="6.7109375" customWidth="1"/>
  </cols>
  <sheetData>
    <row r="1" spans="1:22" s="12" customFormat="1" ht="24.95" customHeight="1">
      <c r="A1" s="203" t="s">
        <v>99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s="12" customFormat="1" ht="24.95" customHeight="1">
      <c r="A2" s="188" t="s">
        <v>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24.95" customHeight="1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ht="24.95" customHeight="1">
      <c r="A4" s="193" t="s">
        <v>13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2" ht="24.95" customHeight="1">
      <c r="A5" s="188" t="s">
        <v>24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ht="24.95" customHeight="1">
      <c r="A6" s="207" t="s">
        <v>352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1:22" s="23" customFormat="1" ht="24.95" customHeight="1">
      <c r="A7" s="18" t="s">
        <v>23</v>
      </c>
      <c r="B7" s="19"/>
      <c r="C7" s="19"/>
      <c r="D7" s="20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06" t="s">
        <v>98</v>
      </c>
      <c r="R7" s="206"/>
      <c r="S7" s="206"/>
      <c r="T7" s="206"/>
      <c r="U7" s="206"/>
      <c r="V7" s="206"/>
    </row>
    <row r="8" spans="1:22" ht="20.100000000000001" customHeight="1">
      <c r="A8" s="209" t="s">
        <v>1</v>
      </c>
      <c r="B8" s="191" t="s">
        <v>17</v>
      </c>
      <c r="C8" s="186" t="s">
        <v>12</v>
      </c>
      <c r="D8" s="196" t="s">
        <v>11</v>
      </c>
      <c r="E8" s="189" t="s">
        <v>18</v>
      </c>
      <c r="F8" s="186" t="s">
        <v>12</v>
      </c>
      <c r="G8" s="186" t="s">
        <v>8</v>
      </c>
      <c r="H8" s="199" t="s">
        <v>4</v>
      </c>
      <c r="I8" s="181" t="s">
        <v>9</v>
      </c>
      <c r="J8" s="182"/>
      <c r="K8" s="183"/>
      <c r="L8" s="181" t="s">
        <v>5</v>
      </c>
      <c r="M8" s="182"/>
      <c r="N8" s="183"/>
      <c r="O8" s="181" t="s">
        <v>10</v>
      </c>
      <c r="P8" s="182"/>
      <c r="Q8" s="182"/>
      <c r="R8" s="198" t="s">
        <v>26</v>
      </c>
      <c r="S8" s="184" t="s">
        <v>27</v>
      </c>
      <c r="T8" s="194" t="s">
        <v>6</v>
      </c>
      <c r="U8" s="201" t="s">
        <v>22</v>
      </c>
      <c r="V8" s="204" t="s">
        <v>15</v>
      </c>
    </row>
    <row r="9" spans="1:22" ht="39.950000000000003" customHeight="1">
      <c r="A9" s="210"/>
      <c r="B9" s="192"/>
      <c r="C9" s="187"/>
      <c r="D9" s="197"/>
      <c r="E9" s="190"/>
      <c r="F9" s="187"/>
      <c r="G9" s="208"/>
      <c r="H9" s="200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87" t="s">
        <v>1</v>
      </c>
      <c r="R9" s="198"/>
      <c r="S9" s="185"/>
      <c r="T9" s="195"/>
      <c r="U9" s="202"/>
      <c r="V9" s="205"/>
    </row>
    <row r="10" spans="1:22" s="113" customFormat="1" ht="32.1" customHeight="1">
      <c r="A10" s="103">
        <f t="shared" ref="A10:A24" si="0">RANK(U10,$U$10:$U$24,0)</f>
        <v>1</v>
      </c>
      <c r="B10" s="50" t="s">
        <v>342</v>
      </c>
      <c r="C10" s="150" t="s">
        <v>343</v>
      </c>
      <c r="D10" s="151" t="s">
        <v>344</v>
      </c>
      <c r="E10" s="165" t="s">
        <v>345</v>
      </c>
      <c r="F10" s="150" t="s">
        <v>346</v>
      </c>
      <c r="G10" s="150" t="s">
        <v>347</v>
      </c>
      <c r="H10" s="147" t="s">
        <v>348</v>
      </c>
      <c r="I10" s="108">
        <v>234.5</v>
      </c>
      <c r="J10" s="109">
        <f t="shared" ref="J10:J24" si="1">ROUND(I10/3.4,5)</f>
        <v>68.970590000000001</v>
      </c>
      <c r="K10" s="110">
        <f t="shared" ref="K10:K24" si="2">RANK(J10,J$10:J$24,0)</f>
        <v>1</v>
      </c>
      <c r="L10" s="108">
        <v>227</v>
      </c>
      <c r="M10" s="109">
        <f t="shared" ref="M10:M24" si="3">ROUND(L10/3.4,5)</f>
        <v>66.764709999999994</v>
      </c>
      <c r="N10" s="110">
        <f t="shared" ref="N10:N24" si="4">RANK(M10,M$10:M$24,0)</f>
        <v>3</v>
      </c>
      <c r="O10" s="108">
        <v>226.5</v>
      </c>
      <c r="P10" s="109">
        <f t="shared" ref="P10:P24" si="5">ROUND(O10/3.4,5)</f>
        <v>66.617649999999998</v>
      </c>
      <c r="Q10" s="110">
        <f t="shared" ref="Q10:Q24" si="6">RANK(P10,P$10:P$24,0)</f>
        <v>3</v>
      </c>
      <c r="R10" s="101"/>
      <c r="S10" s="101"/>
      <c r="T10" s="108">
        <f t="shared" ref="T10:T24" si="7">I10+L10+O10</f>
        <v>688</v>
      </c>
      <c r="U10" s="111">
        <f t="shared" ref="U10:U24" si="8">ROUND(T10/3.4/3,5)</f>
        <v>67.450980000000001</v>
      </c>
      <c r="V10" s="112" t="s">
        <v>42</v>
      </c>
    </row>
    <row r="11" spans="1:22" s="113" customFormat="1" ht="32.1" customHeight="1">
      <c r="A11" s="103">
        <f t="shared" si="0"/>
        <v>2</v>
      </c>
      <c r="B11" s="77" t="s">
        <v>121</v>
      </c>
      <c r="C11" s="150" t="s">
        <v>122</v>
      </c>
      <c r="D11" s="151" t="s">
        <v>33</v>
      </c>
      <c r="E11" s="148" t="s">
        <v>130</v>
      </c>
      <c r="F11" s="150" t="s">
        <v>131</v>
      </c>
      <c r="G11" s="150" t="s">
        <v>125</v>
      </c>
      <c r="H11" s="147" t="s">
        <v>126</v>
      </c>
      <c r="I11" s="108">
        <v>227.5</v>
      </c>
      <c r="J11" s="109">
        <f t="shared" si="1"/>
        <v>66.911760000000001</v>
      </c>
      <c r="K11" s="110">
        <f t="shared" si="2"/>
        <v>3</v>
      </c>
      <c r="L11" s="108">
        <v>230.5</v>
      </c>
      <c r="M11" s="109">
        <f t="shared" si="3"/>
        <v>67.794120000000007</v>
      </c>
      <c r="N11" s="110">
        <f t="shared" si="4"/>
        <v>1</v>
      </c>
      <c r="O11" s="108">
        <v>228</v>
      </c>
      <c r="P11" s="109">
        <f t="shared" si="5"/>
        <v>67.058819999999997</v>
      </c>
      <c r="Q11" s="110">
        <f t="shared" si="6"/>
        <v>1</v>
      </c>
      <c r="R11" s="101"/>
      <c r="S11" s="101"/>
      <c r="T11" s="108">
        <f t="shared" si="7"/>
        <v>686</v>
      </c>
      <c r="U11" s="111">
        <f t="shared" si="8"/>
        <v>67.254900000000006</v>
      </c>
      <c r="V11" s="112" t="s">
        <v>42</v>
      </c>
    </row>
    <row r="12" spans="1:22" s="113" customFormat="1" ht="32.1" customHeight="1">
      <c r="A12" s="103">
        <f t="shared" si="0"/>
        <v>3</v>
      </c>
      <c r="B12" s="52" t="s">
        <v>221</v>
      </c>
      <c r="C12" s="150" t="s">
        <v>222</v>
      </c>
      <c r="D12" s="151" t="s">
        <v>28</v>
      </c>
      <c r="E12" s="154" t="s">
        <v>223</v>
      </c>
      <c r="F12" s="150" t="s">
        <v>224</v>
      </c>
      <c r="G12" s="150" t="s">
        <v>225</v>
      </c>
      <c r="H12" s="147" t="s">
        <v>361</v>
      </c>
      <c r="I12" s="108">
        <v>228</v>
      </c>
      <c r="J12" s="109">
        <f t="shared" si="1"/>
        <v>67.058819999999997</v>
      </c>
      <c r="K12" s="110">
        <f t="shared" si="2"/>
        <v>2</v>
      </c>
      <c r="L12" s="108">
        <v>229</v>
      </c>
      <c r="M12" s="109">
        <f t="shared" si="3"/>
        <v>67.352940000000004</v>
      </c>
      <c r="N12" s="110">
        <f t="shared" si="4"/>
        <v>2</v>
      </c>
      <c r="O12" s="108">
        <v>228</v>
      </c>
      <c r="P12" s="109">
        <f t="shared" si="5"/>
        <v>67.058819999999997</v>
      </c>
      <c r="Q12" s="110">
        <f t="shared" si="6"/>
        <v>1</v>
      </c>
      <c r="R12" s="101"/>
      <c r="S12" s="101"/>
      <c r="T12" s="108">
        <f t="shared" si="7"/>
        <v>685</v>
      </c>
      <c r="U12" s="111">
        <f t="shared" si="8"/>
        <v>67.156859999999995</v>
      </c>
      <c r="V12" s="112" t="s">
        <v>42</v>
      </c>
    </row>
    <row r="13" spans="1:22" s="113" customFormat="1" ht="32.1" customHeight="1">
      <c r="A13" s="103">
        <f t="shared" si="0"/>
        <v>4</v>
      </c>
      <c r="B13" s="71" t="s">
        <v>142</v>
      </c>
      <c r="C13" s="150"/>
      <c r="D13" s="151" t="s">
        <v>28</v>
      </c>
      <c r="E13" s="53" t="s">
        <v>143</v>
      </c>
      <c r="F13" s="150" t="s">
        <v>144</v>
      </c>
      <c r="G13" s="150" t="s">
        <v>145</v>
      </c>
      <c r="H13" s="147" t="s">
        <v>126</v>
      </c>
      <c r="I13" s="108">
        <v>217</v>
      </c>
      <c r="J13" s="109">
        <f t="shared" si="1"/>
        <v>63.823529999999998</v>
      </c>
      <c r="K13" s="110">
        <f t="shared" si="2"/>
        <v>10</v>
      </c>
      <c r="L13" s="108">
        <v>224.5</v>
      </c>
      <c r="M13" s="109">
        <f t="shared" si="3"/>
        <v>66.029409999999999</v>
      </c>
      <c r="N13" s="110">
        <f t="shared" si="4"/>
        <v>4</v>
      </c>
      <c r="O13" s="108">
        <v>221</v>
      </c>
      <c r="P13" s="109">
        <f t="shared" si="5"/>
        <v>65</v>
      </c>
      <c r="Q13" s="110">
        <f t="shared" si="6"/>
        <v>5</v>
      </c>
      <c r="R13" s="101"/>
      <c r="S13" s="101"/>
      <c r="T13" s="108">
        <f t="shared" si="7"/>
        <v>662.5</v>
      </c>
      <c r="U13" s="111">
        <f t="shared" si="8"/>
        <v>64.950980000000001</v>
      </c>
      <c r="V13" s="112" t="s">
        <v>43</v>
      </c>
    </row>
    <row r="14" spans="1:22" s="113" customFormat="1" ht="32.1" customHeight="1">
      <c r="A14" s="103">
        <f t="shared" si="0"/>
        <v>5</v>
      </c>
      <c r="B14" s="50" t="s">
        <v>107</v>
      </c>
      <c r="C14" s="150" t="s">
        <v>108</v>
      </c>
      <c r="D14" s="151" t="s">
        <v>28</v>
      </c>
      <c r="E14" s="53" t="s">
        <v>109</v>
      </c>
      <c r="F14" s="162" t="s">
        <v>110</v>
      </c>
      <c r="G14" s="150" t="s">
        <v>111</v>
      </c>
      <c r="H14" s="147" t="s">
        <v>31</v>
      </c>
      <c r="I14" s="108">
        <v>221.5</v>
      </c>
      <c r="J14" s="109">
        <f t="shared" si="1"/>
        <v>65.147059999999996</v>
      </c>
      <c r="K14" s="110">
        <f t="shared" si="2"/>
        <v>6</v>
      </c>
      <c r="L14" s="108">
        <v>217.5</v>
      </c>
      <c r="M14" s="109">
        <f t="shared" si="3"/>
        <v>63.970590000000001</v>
      </c>
      <c r="N14" s="110">
        <f t="shared" si="4"/>
        <v>8</v>
      </c>
      <c r="O14" s="108">
        <v>221.5</v>
      </c>
      <c r="P14" s="109">
        <f t="shared" si="5"/>
        <v>65.147059999999996</v>
      </c>
      <c r="Q14" s="110">
        <f t="shared" si="6"/>
        <v>4</v>
      </c>
      <c r="R14" s="101"/>
      <c r="S14" s="101"/>
      <c r="T14" s="108">
        <f t="shared" si="7"/>
        <v>660.5</v>
      </c>
      <c r="U14" s="111">
        <f t="shared" si="8"/>
        <v>64.754900000000006</v>
      </c>
      <c r="V14" s="112" t="s">
        <v>43</v>
      </c>
    </row>
    <row r="15" spans="1:22" s="113" customFormat="1" ht="32.1" customHeight="1">
      <c r="A15" s="103">
        <f t="shared" si="0"/>
        <v>6</v>
      </c>
      <c r="B15" s="77" t="s">
        <v>121</v>
      </c>
      <c r="C15" s="150" t="s">
        <v>122</v>
      </c>
      <c r="D15" s="151" t="s">
        <v>33</v>
      </c>
      <c r="E15" s="71" t="s">
        <v>127</v>
      </c>
      <c r="F15" s="150" t="s">
        <v>128</v>
      </c>
      <c r="G15" s="150" t="s">
        <v>129</v>
      </c>
      <c r="H15" s="147" t="s">
        <v>126</v>
      </c>
      <c r="I15" s="108">
        <v>223.5</v>
      </c>
      <c r="J15" s="109">
        <f t="shared" si="1"/>
        <v>65.735290000000006</v>
      </c>
      <c r="K15" s="110">
        <f t="shared" si="2"/>
        <v>4</v>
      </c>
      <c r="L15" s="108">
        <v>218</v>
      </c>
      <c r="M15" s="109">
        <f t="shared" si="3"/>
        <v>64.117649999999998</v>
      </c>
      <c r="N15" s="110">
        <f t="shared" si="4"/>
        <v>7</v>
      </c>
      <c r="O15" s="108">
        <v>217.5</v>
      </c>
      <c r="P15" s="109">
        <f t="shared" si="5"/>
        <v>63.970590000000001</v>
      </c>
      <c r="Q15" s="110">
        <f t="shared" si="6"/>
        <v>6</v>
      </c>
      <c r="R15" s="101"/>
      <c r="S15" s="101"/>
      <c r="T15" s="108">
        <f t="shared" si="7"/>
        <v>659</v>
      </c>
      <c r="U15" s="111">
        <f t="shared" si="8"/>
        <v>64.607839999999996</v>
      </c>
      <c r="V15" s="112" t="s">
        <v>43</v>
      </c>
    </row>
    <row r="16" spans="1:22" s="113" customFormat="1" ht="32.1" customHeight="1">
      <c r="A16" s="103">
        <f t="shared" si="0"/>
        <v>7</v>
      </c>
      <c r="B16" s="157" t="s">
        <v>206</v>
      </c>
      <c r="C16" s="150" t="s">
        <v>207</v>
      </c>
      <c r="D16" s="151" t="s">
        <v>33</v>
      </c>
      <c r="E16" s="157" t="s">
        <v>208</v>
      </c>
      <c r="F16" s="150" t="s">
        <v>209</v>
      </c>
      <c r="G16" s="150" t="s">
        <v>210</v>
      </c>
      <c r="H16" s="147" t="s">
        <v>35</v>
      </c>
      <c r="I16" s="108">
        <v>222.5</v>
      </c>
      <c r="J16" s="109">
        <f t="shared" si="1"/>
        <v>65.441180000000003</v>
      </c>
      <c r="K16" s="110">
        <f t="shared" si="2"/>
        <v>5</v>
      </c>
      <c r="L16" s="108">
        <v>218.5</v>
      </c>
      <c r="M16" s="109">
        <f t="shared" si="3"/>
        <v>64.264709999999994</v>
      </c>
      <c r="N16" s="110">
        <f t="shared" si="4"/>
        <v>6</v>
      </c>
      <c r="O16" s="108">
        <v>214</v>
      </c>
      <c r="P16" s="109">
        <f t="shared" si="5"/>
        <v>62.941180000000003</v>
      </c>
      <c r="Q16" s="110">
        <f t="shared" si="6"/>
        <v>8</v>
      </c>
      <c r="R16" s="101"/>
      <c r="S16" s="101"/>
      <c r="T16" s="108">
        <f t="shared" si="7"/>
        <v>655</v>
      </c>
      <c r="U16" s="111">
        <f t="shared" si="8"/>
        <v>64.215689999999995</v>
      </c>
      <c r="V16" s="112" t="s">
        <v>43</v>
      </c>
    </row>
    <row r="17" spans="1:22" s="113" customFormat="1" ht="32.1" customHeight="1">
      <c r="A17" s="103">
        <f t="shared" si="0"/>
        <v>8</v>
      </c>
      <c r="B17" s="77" t="s">
        <v>121</v>
      </c>
      <c r="C17" s="150" t="s">
        <v>122</v>
      </c>
      <c r="D17" s="151" t="s">
        <v>33</v>
      </c>
      <c r="E17" s="62" t="s">
        <v>123</v>
      </c>
      <c r="F17" s="150" t="s">
        <v>124</v>
      </c>
      <c r="G17" s="150" t="s">
        <v>125</v>
      </c>
      <c r="H17" s="147" t="s">
        <v>126</v>
      </c>
      <c r="I17" s="108">
        <v>218</v>
      </c>
      <c r="J17" s="109">
        <f t="shared" si="1"/>
        <v>64.117649999999998</v>
      </c>
      <c r="K17" s="110">
        <f t="shared" si="2"/>
        <v>9</v>
      </c>
      <c r="L17" s="108">
        <v>219</v>
      </c>
      <c r="M17" s="109">
        <f t="shared" si="3"/>
        <v>64.411760000000001</v>
      </c>
      <c r="N17" s="110">
        <f t="shared" si="4"/>
        <v>5</v>
      </c>
      <c r="O17" s="108">
        <v>215.5</v>
      </c>
      <c r="P17" s="109">
        <f t="shared" si="5"/>
        <v>63.382350000000002</v>
      </c>
      <c r="Q17" s="110">
        <f t="shared" si="6"/>
        <v>7</v>
      </c>
      <c r="R17" s="101"/>
      <c r="S17" s="101"/>
      <c r="T17" s="108">
        <f t="shared" si="7"/>
        <v>652.5</v>
      </c>
      <c r="U17" s="111">
        <f t="shared" si="8"/>
        <v>63.970590000000001</v>
      </c>
      <c r="V17" s="112"/>
    </row>
    <row r="18" spans="1:22" s="113" customFormat="1" ht="32.1" customHeight="1">
      <c r="A18" s="103">
        <f t="shared" si="0"/>
        <v>9</v>
      </c>
      <c r="B18" s="52" t="s">
        <v>218</v>
      </c>
      <c r="C18" s="150" t="s">
        <v>219</v>
      </c>
      <c r="D18" s="151" t="s">
        <v>33</v>
      </c>
      <c r="E18" s="9" t="s">
        <v>358</v>
      </c>
      <c r="F18" s="6" t="s">
        <v>356</v>
      </c>
      <c r="G18" s="14" t="s">
        <v>357</v>
      </c>
      <c r="H18" s="147" t="s">
        <v>147</v>
      </c>
      <c r="I18" s="108">
        <v>218.5</v>
      </c>
      <c r="J18" s="109">
        <f t="shared" si="1"/>
        <v>64.264709999999994</v>
      </c>
      <c r="K18" s="110">
        <f t="shared" si="2"/>
        <v>8</v>
      </c>
      <c r="L18" s="108">
        <v>216.5</v>
      </c>
      <c r="M18" s="109">
        <f t="shared" si="3"/>
        <v>63.676470000000002</v>
      </c>
      <c r="N18" s="110">
        <f t="shared" si="4"/>
        <v>9</v>
      </c>
      <c r="O18" s="108">
        <v>214</v>
      </c>
      <c r="P18" s="109">
        <f t="shared" si="5"/>
        <v>62.941180000000003</v>
      </c>
      <c r="Q18" s="110">
        <f t="shared" si="6"/>
        <v>8</v>
      </c>
      <c r="R18" s="101"/>
      <c r="S18" s="101"/>
      <c r="T18" s="108">
        <f t="shared" si="7"/>
        <v>649</v>
      </c>
      <c r="U18" s="111">
        <f t="shared" si="8"/>
        <v>63.627450000000003</v>
      </c>
      <c r="V18" s="112"/>
    </row>
    <row r="19" spans="1:22" s="113" customFormat="1" ht="32.1" customHeight="1">
      <c r="A19" s="103">
        <f t="shared" si="0"/>
        <v>10</v>
      </c>
      <c r="B19" s="50" t="s">
        <v>220</v>
      </c>
      <c r="C19" s="150" t="s">
        <v>82</v>
      </c>
      <c r="D19" s="151" t="s">
        <v>28</v>
      </c>
      <c r="E19" s="77" t="s">
        <v>83</v>
      </c>
      <c r="F19" s="150" t="s">
        <v>84</v>
      </c>
      <c r="G19" s="150" t="s">
        <v>85</v>
      </c>
      <c r="H19" s="147" t="s">
        <v>86</v>
      </c>
      <c r="I19" s="108">
        <v>217</v>
      </c>
      <c r="J19" s="109">
        <f t="shared" si="1"/>
        <v>63.823529999999998</v>
      </c>
      <c r="K19" s="110">
        <f t="shared" si="2"/>
        <v>10</v>
      </c>
      <c r="L19" s="108">
        <v>215.5</v>
      </c>
      <c r="M19" s="109">
        <f t="shared" si="3"/>
        <v>63.382350000000002</v>
      </c>
      <c r="N19" s="110">
        <f t="shared" si="4"/>
        <v>10</v>
      </c>
      <c r="O19" s="108">
        <v>213</v>
      </c>
      <c r="P19" s="109">
        <f t="shared" si="5"/>
        <v>62.647060000000003</v>
      </c>
      <c r="Q19" s="110">
        <f t="shared" si="6"/>
        <v>10</v>
      </c>
      <c r="R19" s="101"/>
      <c r="S19" s="101"/>
      <c r="T19" s="108">
        <f t="shared" si="7"/>
        <v>645.5</v>
      </c>
      <c r="U19" s="111">
        <f t="shared" si="8"/>
        <v>63.284309999999998</v>
      </c>
      <c r="V19" s="112"/>
    </row>
    <row r="20" spans="1:22" s="113" customFormat="1" ht="32.1" customHeight="1">
      <c r="A20" s="103">
        <f t="shared" si="0"/>
        <v>11</v>
      </c>
      <c r="B20" s="8" t="s">
        <v>87</v>
      </c>
      <c r="C20" s="150" t="s">
        <v>88</v>
      </c>
      <c r="D20" s="151" t="s">
        <v>28</v>
      </c>
      <c r="E20" s="143" t="s">
        <v>89</v>
      </c>
      <c r="F20" s="150" t="s">
        <v>90</v>
      </c>
      <c r="G20" s="150" t="s">
        <v>91</v>
      </c>
      <c r="H20" s="147" t="s">
        <v>57</v>
      </c>
      <c r="I20" s="108">
        <v>216</v>
      </c>
      <c r="J20" s="109">
        <f t="shared" si="1"/>
        <v>63.529409999999999</v>
      </c>
      <c r="K20" s="110">
        <f t="shared" si="2"/>
        <v>13</v>
      </c>
      <c r="L20" s="108">
        <v>214.5</v>
      </c>
      <c r="M20" s="109">
        <f t="shared" si="3"/>
        <v>63.088239999999999</v>
      </c>
      <c r="N20" s="110">
        <f t="shared" si="4"/>
        <v>11</v>
      </c>
      <c r="O20" s="108">
        <v>212</v>
      </c>
      <c r="P20" s="109">
        <f t="shared" si="5"/>
        <v>62.352939999999997</v>
      </c>
      <c r="Q20" s="110">
        <f t="shared" si="6"/>
        <v>11</v>
      </c>
      <c r="R20" s="101"/>
      <c r="S20" s="101"/>
      <c r="T20" s="108">
        <f t="shared" si="7"/>
        <v>642.5</v>
      </c>
      <c r="U20" s="111">
        <f t="shared" si="8"/>
        <v>62.990200000000002</v>
      </c>
      <c r="V20" s="112"/>
    </row>
    <row r="21" spans="1:22" s="113" customFormat="1" ht="32.1" customHeight="1">
      <c r="A21" s="103">
        <f t="shared" si="0"/>
        <v>12</v>
      </c>
      <c r="B21" s="50" t="s">
        <v>132</v>
      </c>
      <c r="C21" s="150" t="s">
        <v>133</v>
      </c>
      <c r="D21" s="151" t="s">
        <v>28</v>
      </c>
      <c r="E21" s="102" t="s">
        <v>139</v>
      </c>
      <c r="F21" s="150" t="s">
        <v>140</v>
      </c>
      <c r="G21" s="150" t="s">
        <v>141</v>
      </c>
      <c r="H21" s="147" t="s">
        <v>126</v>
      </c>
      <c r="I21" s="108">
        <v>217</v>
      </c>
      <c r="J21" s="109">
        <f t="shared" si="1"/>
        <v>63.823529999999998</v>
      </c>
      <c r="K21" s="110">
        <f t="shared" si="2"/>
        <v>10</v>
      </c>
      <c r="L21" s="108">
        <v>214</v>
      </c>
      <c r="M21" s="109">
        <f t="shared" si="3"/>
        <v>62.941180000000003</v>
      </c>
      <c r="N21" s="110">
        <f t="shared" si="4"/>
        <v>12</v>
      </c>
      <c r="O21" s="108">
        <v>211</v>
      </c>
      <c r="P21" s="109">
        <f t="shared" si="5"/>
        <v>62.058819999999997</v>
      </c>
      <c r="Q21" s="110">
        <f t="shared" si="6"/>
        <v>12</v>
      </c>
      <c r="R21" s="101"/>
      <c r="S21" s="101"/>
      <c r="T21" s="108">
        <f t="shared" si="7"/>
        <v>642</v>
      </c>
      <c r="U21" s="111">
        <f t="shared" si="8"/>
        <v>62.941180000000003</v>
      </c>
      <c r="V21" s="112"/>
    </row>
    <row r="22" spans="1:22" s="113" customFormat="1" ht="32.1" customHeight="1">
      <c r="A22" s="103">
        <f t="shared" si="0"/>
        <v>13</v>
      </c>
      <c r="B22" s="71" t="s">
        <v>63</v>
      </c>
      <c r="C22" s="150" t="s">
        <v>64</v>
      </c>
      <c r="D22" s="151" t="s">
        <v>28</v>
      </c>
      <c r="E22" s="50" t="s">
        <v>216</v>
      </c>
      <c r="F22" s="150" t="s">
        <v>217</v>
      </c>
      <c r="G22" s="150" t="s">
        <v>65</v>
      </c>
      <c r="H22" s="147" t="s">
        <v>66</v>
      </c>
      <c r="I22" s="108">
        <v>220</v>
      </c>
      <c r="J22" s="109">
        <f t="shared" si="1"/>
        <v>64.705879999999993</v>
      </c>
      <c r="K22" s="110">
        <f t="shared" si="2"/>
        <v>7</v>
      </c>
      <c r="L22" s="108">
        <v>209.5</v>
      </c>
      <c r="M22" s="109">
        <f t="shared" si="3"/>
        <v>61.617649999999998</v>
      </c>
      <c r="N22" s="110">
        <f t="shared" si="4"/>
        <v>13</v>
      </c>
      <c r="O22" s="108">
        <v>206</v>
      </c>
      <c r="P22" s="109">
        <f t="shared" si="5"/>
        <v>60.588239999999999</v>
      </c>
      <c r="Q22" s="110">
        <f t="shared" si="6"/>
        <v>13</v>
      </c>
      <c r="R22" s="101"/>
      <c r="S22" s="101"/>
      <c r="T22" s="108">
        <f t="shared" si="7"/>
        <v>635.5</v>
      </c>
      <c r="U22" s="111">
        <f t="shared" si="8"/>
        <v>62.303919999999998</v>
      </c>
      <c r="V22" s="112"/>
    </row>
    <row r="23" spans="1:22" s="113" customFormat="1" ht="31.5" customHeight="1">
      <c r="A23" s="103">
        <f t="shared" si="0"/>
        <v>14</v>
      </c>
      <c r="B23" s="55" t="s">
        <v>360</v>
      </c>
      <c r="C23" s="150" t="s">
        <v>226</v>
      </c>
      <c r="D23" s="151" t="s">
        <v>28</v>
      </c>
      <c r="E23" s="62" t="s">
        <v>227</v>
      </c>
      <c r="F23" s="150" t="s">
        <v>228</v>
      </c>
      <c r="G23" s="150" t="s">
        <v>229</v>
      </c>
      <c r="H23" s="147" t="s">
        <v>230</v>
      </c>
      <c r="I23" s="108">
        <v>206.5</v>
      </c>
      <c r="J23" s="109">
        <f t="shared" si="1"/>
        <v>60.735289999999999</v>
      </c>
      <c r="K23" s="110">
        <f t="shared" si="2"/>
        <v>14</v>
      </c>
      <c r="L23" s="108">
        <v>205.5</v>
      </c>
      <c r="M23" s="109">
        <f t="shared" si="3"/>
        <v>60.441180000000003</v>
      </c>
      <c r="N23" s="110">
        <f t="shared" si="4"/>
        <v>15</v>
      </c>
      <c r="O23" s="108">
        <v>205</v>
      </c>
      <c r="P23" s="109">
        <f t="shared" si="5"/>
        <v>60.294119999999999</v>
      </c>
      <c r="Q23" s="110">
        <f t="shared" si="6"/>
        <v>14</v>
      </c>
      <c r="R23" s="101"/>
      <c r="S23" s="101"/>
      <c r="T23" s="108">
        <f t="shared" si="7"/>
        <v>617</v>
      </c>
      <c r="U23" s="111">
        <f t="shared" si="8"/>
        <v>60.490200000000002</v>
      </c>
      <c r="V23" s="112"/>
    </row>
    <row r="24" spans="1:22" s="113" customFormat="1" ht="31.5" customHeight="1">
      <c r="A24" s="103">
        <f t="shared" si="0"/>
        <v>15</v>
      </c>
      <c r="B24" s="77" t="s">
        <v>211</v>
      </c>
      <c r="C24" s="150"/>
      <c r="D24" s="151">
        <v>1</v>
      </c>
      <c r="E24" s="149" t="s">
        <v>212</v>
      </c>
      <c r="F24" s="150" t="s">
        <v>213</v>
      </c>
      <c r="G24" s="150" t="s">
        <v>214</v>
      </c>
      <c r="H24" s="147" t="s">
        <v>215</v>
      </c>
      <c r="I24" s="108">
        <v>204.5</v>
      </c>
      <c r="J24" s="109">
        <f t="shared" si="1"/>
        <v>60.147060000000003</v>
      </c>
      <c r="K24" s="110">
        <f t="shared" si="2"/>
        <v>15</v>
      </c>
      <c r="L24" s="108">
        <v>206</v>
      </c>
      <c r="M24" s="109">
        <f t="shared" si="3"/>
        <v>60.588239999999999</v>
      </c>
      <c r="N24" s="110">
        <f t="shared" si="4"/>
        <v>14</v>
      </c>
      <c r="O24" s="108">
        <v>205</v>
      </c>
      <c r="P24" s="109">
        <f t="shared" si="5"/>
        <v>60.294119999999999</v>
      </c>
      <c r="Q24" s="110">
        <f t="shared" si="6"/>
        <v>14</v>
      </c>
      <c r="R24" s="101"/>
      <c r="S24" s="101"/>
      <c r="T24" s="108">
        <f t="shared" si="7"/>
        <v>615.5</v>
      </c>
      <c r="U24" s="111">
        <f t="shared" si="8"/>
        <v>60.343139999999998</v>
      </c>
      <c r="V24" s="112"/>
    </row>
    <row r="25" spans="1:22" ht="24.95" customHeight="1">
      <c r="A25" s="35"/>
      <c r="B25" s="40"/>
      <c r="C25" s="40"/>
      <c r="D25" s="41"/>
      <c r="E25" s="42"/>
      <c r="F25" s="43"/>
      <c r="G25" s="44"/>
      <c r="H25" s="45"/>
      <c r="I25" s="36"/>
      <c r="J25" s="37"/>
      <c r="K25" s="36"/>
      <c r="L25" s="36"/>
      <c r="M25" s="37"/>
      <c r="N25" s="36"/>
      <c r="O25" s="36"/>
      <c r="P25" s="37"/>
      <c r="Q25" s="36"/>
      <c r="R25" s="46"/>
      <c r="S25" s="46"/>
      <c r="T25" s="36"/>
      <c r="U25" s="38"/>
    </row>
    <row r="26" spans="1:22" ht="24.95" customHeight="1">
      <c r="A26" s="15"/>
      <c r="B26" s="24" t="s">
        <v>2</v>
      </c>
      <c r="C26" s="24"/>
      <c r="D26" s="25"/>
      <c r="E26" s="15"/>
      <c r="F26" s="15"/>
      <c r="G26" s="26"/>
      <c r="H26" s="84" t="s">
        <v>351</v>
      </c>
      <c r="I26" s="16"/>
      <c r="J26" s="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2" ht="24.95" customHeight="1">
      <c r="A27" s="28"/>
      <c r="B27" s="29" t="s">
        <v>3</v>
      </c>
      <c r="C27" s="29"/>
      <c r="D27" s="17"/>
      <c r="E27" s="22"/>
      <c r="F27" s="22"/>
      <c r="G27" s="10"/>
      <c r="H27" s="85" t="s">
        <v>96</v>
      </c>
      <c r="I27" s="11"/>
      <c r="J27" s="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/>
    </row>
    <row r="28" spans="1:22" s="27" customFormat="1" ht="24.95" customHeight="1">
      <c r="A28"/>
      <c r="B28" s="4"/>
      <c r="C28" s="4"/>
      <c r="D28" s="4"/>
      <c r="E28" s="4"/>
      <c r="F28" s="4"/>
      <c r="G28" s="4"/>
      <c r="H28" s="4"/>
      <c r="I28" s="4"/>
      <c r="J28" s="4"/>
      <c r="K28"/>
      <c r="L28"/>
      <c r="M28"/>
      <c r="N28"/>
      <c r="O28"/>
      <c r="P28"/>
      <c r="Q28"/>
      <c r="R28"/>
      <c r="S28"/>
      <c r="T28"/>
      <c r="U28"/>
      <c r="V28" s="30"/>
    </row>
    <row r="29" spans="1:22" s="30" customFormat="1" ht="24.95" customHeight="1">
      <c r="A29"/>
      <c r="B29" s="4"/>
      <c r="C29" s="4"/>
      <c r="D29" s="4"/>
      <c r="E29" s="4"/>
      <c r="F29" s="4"/>
      <c r="G29" s="4"/>
      <c r="H29" s="4"/>
      <c r="I29" s="4"/>
      <c r="J29" s="4"/>
      <c r="K29"/>
      <c r="L29"/>
      <c r="M29"/>
      <c r="N29"/>
      <c r="O29"/>
      <c r="P29"/>
      <c r="Q29"/>
      <c r="R29"/>
      <c r="S29"/>
      <c r="T29"/>
      <c r="U29"/>
      <c r="V29"/>
    </row>
  </sheetData>
  <mergeCells count="23">
    <mergeCell ref="A1:V1"/>
    <mergeCell ref="V8:V9"/>
    <mergeCell ref="Q7:V7"/>
    <mergeCell ref="A6:V6"/>
    <mergeCell ref="A5:V5"/>
    <mergeCell ref="G8:G9"/>
    <mergeCell ref="A8:A9"/>
    <mergeCell ref="A2:V2"/>
    <mergeCell ref="A4:V4"/>
    <mergeCell ref="T8:T9"/>
    <mergeCell ref="F8:F9"/>
    <mergeCell ref="D8:D9"/>
    <mergeCell ref="R8:R9"/>
    <mergeCell ref="H8:H9"/>
    <mergeCell ref="U8:U9"/>
    <mergeCell ref="L8:N8"/>
    <mergeCell ref="I8:K8"/>
    <mergeCell ref="S8:S9"/>
    <mergeCell ref="C8:C9"/>
    <mergeCell ref="A3:V3"/>
    <mergeCell ref="E8:E9"/>
    <mergeCell ref="O8:Q8"/>
    <mergeCell ref="B8:B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90" zoomScaleNormal="90" workbookViewId="0">
      <selection activeCell="N15" sqref="N15"/>
    </sheetView>
  </sheetViews>
  <sheetFormatPr defaultRowHeight="12.75"/>
  <cols>
    <col min="1" max="1" width="4.7109375" style="1" customWidth="1"/>
    <col min="2" max="2" width="24.7109375" style="106" customWidth="1"/>
    <col min="3" max="3" width="8.7109375" style="105" hidden="1" customWidth="1"/>
    <col min="4" max="4" width="6.7109375" style="105" customWidth="1"/>
    <col min="5" max="5" width="34.7109375" style="105" customWidth="1"/>
    <col min="6" max="6" width="8.7109375" style="105" hidden="1" customWidth="1"/>
    <col min="7" max="7" width="17.7109375" style="105" hidden="1" customWidth="1"/>
    <col min="8" max="8" width="22.7109375" style="105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376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24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3" ht="24.95" customHeight="1">
      <c r="A6" s="207" t="s">
        <v>355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73"/>
      <c r="C7" s="74"/>
      <c r="D7" s="74"/>
      <c r="E7" s="75"/>
      <c r="F7" s="75"/>
      <c r="G7" s="75"/>
      <c r="H7" s="104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19" t="s">
        <v>17</v>
      </c>
      <c r="C8" s="220" t="s">
        <v>12</v>
      </c>
      <c r="D8" s="221" t="s">
        <v>11</v>
      </c>
      <c r="E8" s="222" t="s">
        <v>18</v>
      </c>
      <c r="F8" s="222" t="s">
        <v>12</v>
      </c>
      <c r="G8" s="222" t="s">
        <v>8</v>
      </c>
      <c r="H8" s="219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/>
    </row>
    <row r="9" spans="1:23" ht="39.950000000000003" customHeight="1">
      <c r="A9" s="218"/>
      <c r="B9" s="219"/>
      <c r="C9" s="220"/>
      <c r="D9" s="220"/>
      <c r="E9" s="222"/>
      <c r="F9" s="222"/>
      <c r="G9" s="222"/>
      <c r="H9" s="219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s="105" customFormat="1" ht="32.1" customHeight="1">
      <c r="A10" s="103" t="s">
        <v>341</v>
      </c>
      <c r="B10" s="163" t="s">
        <v>267</v>
      </c>
      <c r="C10" s="150" t="s">
        <v>268</v>
      </c>
      <c r="D10" s="151" t="s">
        <v>33</v>
      </c>
      <c r="E10" s="77" t="s">
        <v>367</v>
      </c>
      <c r="F10" s="150" t="s">
        <v>34</v>
      </c>
      <c r="G10" s="146" t="s">
        <v>366</v>
      </c>
      <c r="H10" s="147" t="s">
        <v>269</v>
      </c>
      <c r="I10" s="108">
        <v>158</v>
      </c>
      <c r="J10" s="109">
        <f>ROUND(I10/2.2,5)</f>
        <v>71.818179999999998</v>
      </c>
      <c r="K10" s="115">
        <f>RANK(J10,J$9:J$12,0)</f>
        <v>1</v>
      </c>
      <c r="L10" s="108">
        <v>158.5</v>
      </c>
      <c r="M10" s="109">
        <f>ROUND(L10/2.2,5)</f>
        <v>72.045450000000002</v>
      </c>
      <c r="N10" s="115">
        <f>RANK(M10,M$9:M$12,0)</f>
        <v>1</v>
      </c>
      <c r="O10" s="108">
        <v>151.5</v>
      </c>
      <c r="P10" s="109">
        <f>ROUND(O10/2.2,5)</f>
        <v>68.863640000000004</v>
      </c>
      <c r="Q10" s="115">
        <f>RANK(P10,P$9:P$12,0)</f>
        <v>2</v>
      </c>
      <c r="R10" s="101"/>
      <c r="S10" s="101"/>
      <c r="T10" s="108">
        <f>I10+L10+O10</f>
        <v>468</v>
      </c>
      <c r="U10" s="111">
        <f>ROUND(T10/2.2/3,5)</f>
        <v>70.909090000000006</v>
      </c>
      <c r="V10" s="112"/>
    </row>
    <row r="11" spans="1:23" s="105" customFormat="1" ht="32.1" customHeight="1">
      <c r="A11" s="103">
        <v>1</v>
      </c>
      <c r="B11" s="50" t="s">
        <v>75</v>
      </c>
      <c r="C11" s="136" t="s">
        <v>76</v>
      </c>
      <c r="D11" s="90" t="s">
        <v>28</v>
      </c>
      <c r="E11" s="86" t="s">
        <v>105</v>
      </c>
      <c r="F11" s="82" t="s">
        <v>106</v>
      </c>
      <c r="G11" s="81" t="s">
        <v>79</v>
      </c>
      <c r="H11" s="83" t="s">
        <v>35</v>
      </c>
      <c r="I11" s="108">
        <v>156.5</v>
      </c>
      <c r="J11" s="109">
        <f>ROUND(I11/2.2,5)</f>
        <v>71.136359999999996</v>
      </c>
      <c r="K11" s="115">
        <f>RANK(J11,J$9:J$12,0)</f>
        <v>2</v>
      </c>
      <c r="L11" s="108">
        <v>153.5</v>
      </c>
      <c r="M11" s="109">
        <f>ROUND(L11/2.2,5)</f>
        <v>69.772729999999996</v>
      </c>
      <c r="N11" s="115">
        <f>RANK(M11,M$9:M$12,0)</f>
        <v>2</v>
      </c>
      <c r="O11" s="108">
        <v>155</v>
      </c>
      <c r="P11" s="109">
        <f>ROUND(O11/2.2,5)</f>
        <v>70.454549999999998</v>
      </c>
      <c r="Q11" s="115">
        <f>RANK(P11,P$9:P$12,0)</f>
        <v>1</v>
      </c>
      <c r="R11" s="101"/>
      <c r="S11" s="101"/>
      <c r="T11" s="108">
        <f>I11+L11+O11</f>
        <v>465</v>
      </c>
      <c r="U11" s="111">
        <f>ROUND(T11/2.2/3,5)</f>
        <v>70.454549999999998</v>
      </c>
      <c r="V11" s="112"/>
    </row>
    <row r="12" spans="1:23" s="105" customFormat="1" ht="32.1" customHeight="1">
      <c r="A12" s="103">
        <v>2</v>
      </c>
      <c r="B12" s="71" t="s">
        <v>236</v>
      </c>
      <c r="C12" s="150" t="s">
        <v>237</v>
      </c>
      <c r="D12" s="151" t="s">
        <v>33</v>
      </c>
      <c r="E12" s="77" t="s">
        <v>238</v>
      </c>
      <c r="F12" s="150" t="s">
        <v>239</v>
      </c>
      <c r="G12" s="150" t="s">
        <v>240</v>
      </c>
      <c r="H12" s="147" t="s">
        <v>241</v>
      </c>
      <c r="I12" s="108">
        <v>147.5</v>
      </c>
      <c r="J12" s="109">
        <f>ROUND(I12/2.2,5)</f>
        <v>67.045450000000002</v>
      </c>
      <c r="K12" s="115">
        <f>RANK(J12,J$9:J$12,0)</f>
        <v>3</v>
      </c>
      <c r="L12" s="108">
        <v>148.5</v>
      </c>
      <c r="M12" s="109">
        <f>ROUND(L12/2.2,5)</f>
        <v>67.5</v>
      </c>
      <c r="N12" s="115">
        <f>RANK(M12,M$9:M$12,0)</f>
        <v>3</v>
      </c>
      <c r="O12" s="108">
        <v>141</v>
      </c>
      <c r="P12" s="109">
        <f>ROUND(O12/2.2,5)</f>
        <v>64.090909999999994</v>
      </c>
      <c r="Q12" s="115">
        <f>RANK(P12,P$9:P$12,0)</f>
        <v>3</v>
      </c>
      <c r="R12" s="101"/>
      <c r="S12" s="101"/>
      <c r="T12" s="108">
        <f>I12+L12+O12</f>
        <v>437</v>
      </c>
      <c r="U12" s="111">
        <f>ROUND(T12/2.2/3,5)</f>
        <v>66.212119999999999</v>
      </c>
      <c r="V12" s="112"/>
    </row>
    <row r="13" spans="1:23" ht="24.95" customHeight="1">
      <c r="A13" s="35"/>
      <c r="B13" s="120"/>
      <c r="C13" s="121"/>
      <c r="D13" s="122"/>
      <c r="E13" s="120"/>
      <c r="F13" s="123"/>
      <c r="G13" s="124"/>
      <c r="H13" s="125"/>
      <c r="I13" s="126"/>
      <c r="J13" s="127"/>
      <c r="K13" s="128"/>
      <c r="L13" s="126"/>
      <c r="M13" s="127"/>
      <c r="N13" s="128"/>
      <c r="O13" s="126"/>
      <c r="P13" s="127"/>
      <c r="Q13" s="128"/>
      <c r="R13" s="122"/>
      <c r="S13" s="122"/>
      <c r="T13" s="126"/>
      <c r="U13" s="129"/>
    </row>
    <row r="14" spans="1:23" ht="24.95" customHeight="1">
      <c r="B14" s="24" t="s">
        <v>2</v>
      </c>
      <c r="H14" s="84" t="s">
        <v>351</v>
      </c>
      <c r="I14" s="16"/>
      <c r="J14" s="5"/>
      <c r="K14" s="15"/>
    </row>
    <row r="15" spans="1:23" ht="24.95" customHeight="1">
      <c r="B15" s="29" t="s">
        <v>3</v>
      </c>
      <c r="H15" s="85" t="s">
        <v>96</v>
      </c>
      <c r="I15" s="11"/>
      <c r="J15" s="5"/>
      <c r="K15" s="28"/>
    </row>
    <row r="16" spans="1:23" ht="32.25" customHeight="1"/>
    <row r="17" spans="2:10" ht="32.25" customHeight="1"/>
    <row r="24" spans="2:10" ht="15">
      <c r="B24" s="24"/>
      <c r="H24" s="89"/>
      <c r="I24" s="16"/>
      <c r="J24" s="5"/>
    </row>
    <row r="25" spans="2:10" ht="15">
      <c r="B25" s="29"/>
      <c r="H25" s="85"/>
      <c r="I25" s="11"/>
      <c r="J25" s="5"/>
    </row>
    <row r="30" spans="2:10" ht="32.25" customHeight="1"/>
    <row r="31" spans="2:10" ht="29.25" customHeight="1"/>
  </sheetData>
  <mergeCells count="23">
    <mergeCell ref="T8:T9"/>
    <mergeCell ref="U8:U9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workbookViewId="0">
      <selection activeCell="H18" sqref="H18"/>
    </sheetView>
  </sheetViews>
  <sheetFormatPr defaultRowHeight="12.75"/>
  <cols>
    <col min="1" max="1" width="4.7109375" style="1" customWidth="1"/>
    <col min="2" max="2" width="24.7109375" style="2" customWidth="1"/>
    <col min="3" max="3" width="8.7109375" style="1" hidden="1" customWidth="1"/>
    <col min="4" max="4" width="6.7109375" style="1" customWidth="1"/>
    <col min="5" max="5" width="34.7109375" style="1" customWidth="1"/>
    <col min="6" max="6" width="8.7109375" style="1" hidden="1" customWidth="1"/>
    <col min="7" max="7" width="17.7109375" style="1" hidden="1" customWidth="1"/>
    <col min="8" max="8" width="22.7109375" style="1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373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169"/>
    </row>
    <row r="6" spans="1:23" ht="24.95" customHeight="1">
      <c r="A6" s="207" t="s">
        <v>355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19"/>
      <c r="C7" s="20"/>
      <c r="D7" s="20"/>
      <c r="E7" s="21"/>
      <c r="F7" s="21"/>
      <c r="G7" s="21"/>
      <c r="H7" s="31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23" t="s">
        <v>17</v>
      </c>
      <c r="C8" s="197" t="s">
        <v>12</v>
      </c>
      <c r="D8" s="196" t="s">
        <v>11</v>
      </c>
      <c r="E8" s="222" t="s">
        <v>18</v>
      </c>
      <c r="F8" s="231" t="s">
        <v>12</v>
      </c>
      <c r="G8" s="231" t="s">
        <v>8</v>
      </c>
      <c r="H8" s="223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 t="s">
        <v>15</v>
      </c>
    </row>
    <row r="9" spans="1:23" ht="39.950000000000003" customHeight="1">
      <c r="A9" s="218"/>
      <c r="B9" s="223"/>
      <c r="C9" s="197"/>
      <c r="D9" s="197"/>
      <c r="E9" s="222"/>
      <c r="F9" s="231"/>
      <c r="G9" s="231"/>
      <c r="H9" s="223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ht="24.95" customHeight="1">
      <c r="A10" s="232" t="s">
        <v>24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144"/>
    </row>
    <row r="11" spans="1:23" s="105" customFormat="1" ht="31.5" customHeight="1">
      <c r="A11" s="103">
        <f>RANK(U11,$U$11:$U$14,0)</f>
        <v>1</v>
      </c>
      <c r="B11" s="171" t="s">
        <v>87</v>
      </c>
      <c r="C11" s="172" t="s">
        <v>88</v>
      </c>
      <c r="D11" s="173" t="s">
        <v>28</v>
      </c>
      <c r="E11" s="174" t="s">
        <v>100</v>
      </c>
      <c r="F11" s="172" t="s">
        <v>101</v>
      </c>
      <c r="G11" s="172" t="s">
        <v>102</v>
      </c>
      <c r="H11" s="175" t="s">
        <v>57</v>
      </c>
      <c r="I11" s="114">
        <v>164</v>
      </c>
      <c r="J11" s="96">
        <f>ROUND(I11/2.6,5)</f>
        <v>63.076920000000001</v>
      </c>
      <c r="K11" s="115">
        <f>RANK(J11,J$9:J$14,0)</f>
        <v>1</v>
      </c>
      <c r="L11" s="114">
        <v>168.5</v>
      </c>
      <c r="M11" s="96">
        <f>ROUND(L11/2.6,5)</f>
        <v>64.807689999999994</v>
      </c>
      <c r="N11" s="115">
        <f>RANK(M11,M$9:M$14,0)</f>
        <v>1</v>
      </c>
      <c r="O11" s="114">
        <v>172.5</v>
      </c>
      <c r="P11" s="96">
        <f>ROUND(O11/2.6,5)</f>
        <v>66.346149999999994</v>
      </c>
      <c r="Q11" s="115">
        <f>RANK(P11,P$9:P$14,0)</f>
        <v>1</v>
      </c>
      <c r="R11" s="116"/>
      <c r="S11" s="116"/>
      <c r="T11" s="114">
        <f>I11+L11+O11</f>
        <v>505</v>
      </c>
      <c r="U11" s="97">
        <f>ROUND(T11/2.6/3,5)</f>
        <v>64.743589999999998</v>
      </c>
      <c r="V11" s="117" t="s">
        <v>36</v>
      </c>
    </row>
    <row r="12" spans="1:23" s="105" customFormat="1" ht="31.5" customHeight="1">
      <c r="A12" s="103">
        <f>RANK(U12,$U$11:$U$14,0)</f>
        <v>2</v>
      </c>
      <c r="B12" s="77" t="s">
        <v>173</v>
      </c>
      <c r="C12" s="51" t="s">
        <v>172</v>
      </c>
      <c r="D12" s="7" t="s">
        <v>30</v>
      </c>
      <c r="E12" s="53" t="s">
        <v>174</v>
      </c>
      <c r="F12" s="150" t="s">
        <v>175</v>
      </c>
      <c r="G12" s="150" t="s">
        <v>176</v>
      </c>
      <c r="H12" s="152" t="s">
        <v>177</v>
      </c>
      <c r="I12" s="108">
        <v>163</v>
      </c>
      <c r="J12" s="109">
        <f>ROUND(I12/2.6,5)</f>
        <v>62.692309999999999</v>
      </c>
      <c r="K12" s="115">
        <f>RANK(J12,J$9:J$14,0)</f>
        <v>2</v>
      </c>
      <c r="L12" s="108">
        <v>154.5</v>
      </c>
      <c r="M12" s="109">
        <f>ROUND(L12/2.6,5)</f>
        <v>59.423079999999999</v>
      </c>
      <c r="N12" s="115">
        <f>RANK(M12,M$9:M$14,0)</f>
        <v>4</v>
      </c>
      <c r="O12" s="108">
        <v>165</v>
      </c>
      <c r="P12" s="109">
        <f>ROUND(O12/2.6,5)</f>
        <v>63.461539999999999</v>
      </c>
      <c r="Q12" s="115">
        <f>RANK(P12,P$9:P$14,0)</f>
        <v>2</v>
      </c>
      <c r="R12" s="101"/>
      <c r="S12" s="101"/>
      <c r="T12" s="108">
        <f>I12+L12+O12</f>
        <v>482.5</v>
      </c>
      <c r="U12" s="111">
        <f>ROUND(T12/2.6/3,5)</f>
        <v>61.858969999999999</v>
      </c>
      <c r="V12" s="117"/>
    </row>
    <row r="13" spans="1:23" s="105" customFormat="1" ht="31.5" customHeight="1">
      <c r="A13" s="103">
        <f>RANK(U13,$U$11:$U$14,0)</f>
        <v>3</v>
      </c>
      <c r="B13" s="77" t="s">
        <v>162</v>
      </c>
      <c r="C13" s="150" t="s">
        <v>159</v>
      </c>
      <c r="D13" s="151" t="s">
        <v>32</v>
      </c>
      <c r="E13" s="148" t="s">
        <v>160</v>
      </c>
      <c r="F13" s="150" t="s">
        <v>34</v>
      </c>
      <c r="G13" s="150" t="s">
        <v>161</v>
      </c>
      <c r="H13" s="152" t="s">
        <v>31</v>
      </c>
      <c r="I13" s="108">
        <v>160.5</v>
      </c>
      <c r="J13" s="109">
        <f>ROUND(I13/2.6,5)</f>
        <v>61.73077</v>
      </c>
      <c r="K13" s="115">
        <f>RANK(J13,J$9:J$14,0)</f>
        <v>3</v>
      </c>
      <c r="L13" s="108">
        <v>157.5</v>
      </c>
      <c r="M13" s="109">
        <f>ROUND(L13/2.6,5)</f>
        <v>60.576920000000001</v>
      </c>
      <c r="N13" s="115">
        <f>RANK(M13,M$9:M$14,0)</f>
        <v>2</v>
      </c>
      <c r="O13" s="108">
        <v>159</v>
      </c>
      <c r="P13" s="109">
        <f>ROUND(O13/2.6,5)</f>
        <v>61.153849999999998</v>
      </c>
      <c r="Q13" s="115">
        <f>RANK(P13,P$9:P$14,0)</f>
        <v>3</v>
      </c>
      <c r="R13" s="101"/>
      <c r="S13" s="101"/>
      <c r="T13" s="108">
        <f>I13+L13+O13</f>
        <v>477</v>
      </c>
      <c r="U13" s="111">
        <f>ROUND(T13/2.6/3,5)</f>
        <v>61.153849999999998</v>
      </c>
      <c r="V13" s="117"/>
    </row>
    <row r="14" spans="1:23" s="105" customFormat="1" ht="31.5" customHeight="1">
      <c r="A14" s="103">
        <f>RANK(U14,$U$11:$U$14,0)</f>
        <v>4</v>
      </c>
      <c r="B14" s="99" t="s">
        <v>154</v>
      </c>
      <c r="C14" s="150" t="s">
        <v>155</v>
      </c>
      <c r="D14" s="151" t="s">
        <v>30</v>
      </c>
      <c r="E14" s="53" t="s">
        <v>156</v>
      </c>
      <c r="F14" s="150" t="s">
        <v>157</v>
      </c>
      <c r="G14" s="150" t="s">
        <v>158</v>
      </c>
      <c r="H14" s="152" t="s">
        <v>35</v>
      </c>
      <c r="I14" s="108">
        <v>155</v>
      </c>
      <c r="J14" s="109">
        <f>ROUND(I14/2.6,5)</f>
        <v>59.615380000000002</v>
      </c>
      <c r="K14" s="115">
        <f>RANK(J14,J$9:J$14,0)</f>
        <v>4</v>
      </c>
      <c r="L14" s="108">
        <v>156.5</v>
      </c>
      <c r="M14" s="109">
        <f>ROUND(L14/2.6,5)</f>
        <v>60.192309999999999</v>
      </c>
      <c r="N14" s="115">
        <f>RANK(M14,M$9:M$14,0)</f>
        <v>3</v>
      </c>
      <c r="O14" s="108">
        <v>155</v>
      </c>
      <c r="P14" s="109">
        <f>ROUND(O14/2.6,5)</f>
        <v>59.615380000000002</v>
      </c>
      <c r="Q14" s="115">
        <f>RANK(P14,P$9:P$14,0)</f>
        <v>4</v>
      </c>
      <c r="R14" s="101"/>
      <c r="S14" s="101"/>
      <c r="T14" s="108">
        <f>I14+L14+O14</f>
        <v>466.5</v>
      </c>
      <c r="U14" s="111">
        <f>ROUND(T14/2.6/3,5)</f>
        <v>59.807690000000001</v>
      </c>
      <c r="V14" s="117"/>
    </row>
    <row r="15" spans="1:23" s="105" customFormat="1" ht="24.95" customHeight="1">
      <c r="A15" s="232" t="s">
        <v>377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117"/>
    </row>
    <row r="16" spans="1:23" s="105" customFormat="1" ht="31.5" customHeight="1">
      <c r="A16" s="103">
        <f>RANK(U16,$U$16:$U$19,0)</f>
        <v>1</v>
      </c>
      <c r="B16" s="77" t="s">
        <v>149</v>
      </c>
      <c r="C16" s="49" t="s">
        <v>148</v>
      </c>
      <c r="D16" s="80">
        <v>1</v>
      </c>
      <c r="E16" s="176" t="s">
        <v>153</v>
      </c>
      <c r="F16" s="82" t="s">
        <v>150</v>
      </c>
      <c r="G16" s="81" t="s">
        <v>151</v>
      </c>
      <c r="H16" s="130" t="s">
        <v>152</v>
      </c>
      <c r="I16" s="108">
        <v>171.5</v>
      </c>
      <c r="J16" s="109">
        <f>ROUND(I16/2.6,5)</f>
        <v>65.961539999999999</v>
      </c>
      <c r="K16" s="110">
        <f>RANK(J16,J$16:J$19,0)</f>
        <v>1</v>
      </c>
      <c r="L16" s="108">
        <v>173.5</v>
      </c>
      <c r="M16" s="109">
        <f>ROUND(L16/2.6,5)</f>
        <v>66.730770000000007</v>
      </c>
      <c r="N16" s="110">
        <f>RANK(M16,M$16:M$19,0)</f>
        <v>1</v>
      </c>
      <c r="O16" s="108">
        <v>173.5</v>
      </c>
      <c r="P16" s="109">
        <f>ROUND(O16/2.6,5)</f>
        <v>66.730770000000007</v>
      </c>
      <c r="Q16" s="110">
        <f>RANK(P16,P$16:P$19,0)</f>
        <v>1</v>
      </c>
      <c r="R16" s="101"/>
      <c r="S16" s="101"/>
      <c r="T16" s="108">
        <f>I16+L16+O16</f>
        <v>518.5</v>
      </c>
      <c r="U16" s="111">
        <f>ROUND(T16/2.6/3,5)</f>
        <v>66.474360000000004</v>
      </c>
      <c r="V16" s="117"/>
    </row>
    <row r="17" spans="1:22" s="105" customFormat="1" ht="31.5" customHeight="1">
      <c r="A17" s="103">
        <f>RANK(U17,$U$16:$U$19,0)</f>
        <v>2</v>
      </c>
      <c r="B17" s="55" t="s">
        <v>80</v>
      </c>
      <c r="C17" s="150" t="s">
        <v>81</v>
      </c>
      <c r="D17" s="151" t="s">
        <v>30</v>
      </c>
      <c r="E17" s="149" t="s">
        <v>77</v>
      </c>
      <c r="F17" s="150" t="s">
        <v>78</v>
      </c>
      <c r="G17" s="150" t="s">
        <v>79</v>
      </c>
      <c r="H17" s="83" t="s">
        <v>35</v>
      </c>
      <c r="I17" s="108">
        <v>169.5</v>
      </c>
      <c r="J17" s="109">
        <f>ROUND(I17/2.6,5)</f>
        <v>65.192310000000006</v>
      </c>
      <c r="K17" s="110">
        <f>RANK(J17,J$16:J$19,0)</f>
        <v>2</v>
      </c>
      <c r="L17" s="108">
        <v>171.5</v>
      </c>
      <c r="M17" s="109">
        <f>ROUND(L17/2.6,5)</f>
        <v>65.961539999999999</v>
      </c>
      <c r="N17" s="110">
        <f>RANK(M17,M$16:M$19,0)</f>
        <v>2</v>
      </c>
      <c r="O17" s="108">
        <v>172</v>
      </c>
      <c r="P17" s="109">
        <f>ROUND(O17/2.6,5)</f>
        <v>66.153850000000006</v>
      </c>
      <c r="Q17" s="110">
        <f>RANK(P17,P$16:P$19,0)</f>
        <v>2</v>
      </c>
      <c r="R17" s="101"/>
      <c r="S17" s="101"/>
      <c r="T17" s="108">
        <f>I17+L17+O17</f>
        <v>513</v>
      </c>
      <c r="U17" s="111">
        <f>ROUND(T17/2.6/3,5)</f>
        <v>65.769229999999993</v>
      </c>
      <c r="V17" s="117"/>
    </row>
    <row r="18" spans="1:22" s="105" customFormat="1" ht="31.5" customHeight="1">
      <c r="A18" s="103">
        <f>RANK(U18,$U$16:$U$19,0)</f>
        <v>3</v>
      </c>
      <c r="B18" s="79" t="s">
        <v>168</v>
      </c>
      <c r="C18" s="146" t="s">
        <v>169</v>
      </c>
      <c r="D18" s="145" t="s">
        <v>32</v>
      </c>
      <c r="E18" s="153" t="s">
        <v>170</v>
      </c>
      <c r="F18" s="146" t="s">
        <v>34</v>
      </c>
      <c r="G18" s="146" t="s">
        <v>171</v>
      </c>
      <c r="H18" s="147" t="s">
        <v>147</v>
      </c>
      <c r="I18" s="108">
        <v>166</v>
      </c>
      <c r="J18" s="109">
        <f>ROUND(I18/2.6,5)</f>
        <v>63.846150000000002</v>
      </c>
      <c r="K18" s="110">
        <f>RANK(J18,J$16:J$19,0)</f>
        <v>3</v>
      </c>
      <c r="L18" s="108">
        <v>160</v>
      </c>
      <c r="M18" s="109">
        <f>ROUND(L18/2.6,5)</f>
        <v>61.538460000000001</v>
      </c>
      <c r="N18" s="110">
        <f>RANK(M18,M$16:M$19,0)</f>
        <v>3</v>
      </c>
      <c r="O18" s="108">
        <v>163</v>
      </c>
      <c r="P18" s="109">
        <f>ROUND(O18/2.6,5)</f>
        <v>62.692309999999999</v>
      </c>
      <c r="Q18" s="110">
        <f>RANK(P18,P$16:P$19,0)</f>
        <v>4</v>
      </c>
      <c r="R18" s="101"/>
      <c r="S18" s="101"/>
      <c r="T18" s="108">
        <f>I18+L18+O18</f>
        <v>489</v>
      </c>
      <c r="U18" s="111">
        <f>ROUND(T18/2.6/3,5)</f>
        <v>62.692309999999999</v>
      </c>
      <c r="V18" s="117" t="s">
        <v>36</v>
      </c>
    </row>
    <row r="19" spans="1:22" s="105" customFormat="1" ht="31.5" customHeight="1">
      <c r="A19" s="103">
        <f>RANK(U19,$U$16:$U$19,0)</f>
        <v>4</v>
      </c>
      <c r="B19" s="55" t="s">
        <v>163</v>
      </c>
      <c r="C19" s="150" t="s">
        <v>164</v>
      </c>
      <c r="D19" s="151" t="s">
        <v>30</v>
      </c>
      <c r="E19" s="154" t="s">
        <v>165</v>
      </c>
      <c r="F19" s="150" t="s">
        <v>166</v>
      </c>
      <c r="G19" s="150" t="s">
        <v>167</v>
      </c>
      <c r="H19" s="152" t="s">
        <v>31</v>
      </c>
      <c r="I19" s="108">
        <v>159.5</v>
      </c>
      <c r="J19" s="109">
        <f>ROUND(I19/2.6,5)</f>
        <v>61.346150000000002</v>
      </c>
      <c r="K19" s="110">
        <f>RANK(J19,J$16:J$19,0)</f>
        <v>4</v>
      </c>
      <c r="L19" s="108">
        <v>156</v>
      </c>
      <c r="M19" s="109">
        <f>ROUND(L19/2.6,5)</f>
        <v>60</v>
      </c>
      <c r="N19" s="110">
        <f>RANK(M19,M$16:M$19,0)</f>
        <v>4</v>
      </c>
      <c r="O19" s="108">
        <v>168</v>
      </c>
      <c r="P19" s="109">
        <f>ROUND(O19/2.6,5)</f>
        <v>64.615380000000002</v>
      </c>
      <c r="Q19" s="110">
        <f>RANK(P19,P$16:P$19,0)</f>
        <v>3</v>
      </c>
      <c r="R19" s="101"/>
      <c r="S19" s="101"/>
      <c r="T19" s="108">
        <f>I19+L19+O19</f>
        <v>483.5</v>
      </c>
      <c r="U19" s="111">
        <f>ROUND(T19/2.6/3,5)</f>
        <v>61.987180000000002</v>
      </c>
      <c r="V19" s="117"/>
    </row>
    <row r="20" spans="1:22" ht="24.95" customHeight="1">
      <c r="A20" s="35"/>
      <c r="B20" s="64"/>
      <c r="C20" s="65"/>
      <c r="D20" s="63"/>
      <c r="E20" s="66"/>
      <c r="F20" s="67"/>
      <c r="G20" s="68"/>
      <c r="H20" s="69"/>
      <c r="I20" s="70"/>
      <c r="J20" s="37"/>
      <c r="K20" s="36"/>
      <c r="L20" s="70"/>
      <c r="M20" s="37"/>
      <c r="N20" s="36"/>
      <c r="O20" s="70"/>
      <c r="P20" s="37"/>
      <c r="Q20" s="36"/>
      <c r="R20" s="35"/>
      <c r="S20" s="35"/>
      <c r="T20" s="70"/>
      <c r="U20" s="38"/>
    </row>
    <row r="21" spans="1:22" ht="24.95" customHeight="1">
      <c r="B21" s="24" t="s">
        <v>2</v>
      </c>
      <c r="H21" s="84" t="s">
        <v>351</v>
      </c>
      <c r="I21" s="16"/>
      <c r="J21" s="5"/>
      <c r="K21" s="15"/>
    </row>
    <row r="22" spans="1:22" ht="24.95" customHeight="1">
      <c r="B22" s="29" t="s">
        <v>3</v>
      </c>
      <c r="H22" s="85" t="s">
        <v>96</v>
      </c>
      <c r="I22" s="11"/>
      <c r="J22" s="5"/>
      <c r="K22" s="28"/>
    </row>
    <row r="23" spans="1:22" ht="32.25" customHeight="1"/>
    <row r="24" spans="1:22" ht="32.25" customHeight="1"/>
    <row r="31" spans="1:22" ht="15">
      <c r="B31" s="24"/>
      <c r="H31" s="15"/>
      <c r="I31" s="16"/>
      <c r="J31" s="5"/>
    </row>
    <row r="32" spans="1:22" ht="15">
      <c r="B32" s="29"/>
      <c r="H32" s="22"/>
      <c r="I32" s="11"/>
      <c r="J32" s="5"/>
    </row>
    <row r="37" ht="32.25" customHeight="1"/>
    <row r="38" ht="29.25" customHeight="1"/>
  </sheetData>
  <mergeCells count="25">
    <mergeCell ref="A10:U10"/>
    <mergeCell ref="A15:U15"/>
    <mergeCell ref="G8:G9"/>
    <mergeCell ref="H8:H9"/>
    <mergeCell ref="I8:K8"/>
    <mergeCell ref="L8:N8"/>
    <mergeCell ref="O8:Q8"/>
    <mergeCell ref="R8:R9"/>
    <mergeCell ref="S8:S9"/>
    <mergeCell ref="P7:V7"/>
    <mergeCell ref="A5:U5"/>
    <mergeCell ref="T8:T9"/>
    <mergeCell ref="U8:U9"/>
    <mergeCell ref="A8:A9"/>
    <mergeCell ref="B8:B9"/>
    <mergeCell ref="C8:C9"/>
    <mergeCell ref="D8:D9"/>
    <mergeCell ref="E8:E9"/>
    <mergeCell ref="F8:F9"/>
    <mergeCell ref="V8:V9"/>
    <mergeCell ref="A1:V1"/>
    <mergeCell ref="A2:V2"/>
    <mergeCell ref="A3:V3"/>
    <mergeCell ref="A4:V4"/>
    <mergeCell ref="A6:V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opLeftCell="A7" workbookViewId="0">
      <selection activeCell="H13" sqref="H13"/>
    </sheetView>
  </sheetViews>
  <sheetFormatPr defaultRowHeight="12.75"/>
  <cols>
    <col min="1" max="1" width="4.7109375" style="1" customWidth="1"/>
    <col min="2" max="2" width="24.7109375" style="2" customWidth="1"/>
    <col min="3" max="3" width="8.7109375" style="1" hidden="1" customWidth="1"/>
    <col min="4" max="4" width="6.7109375" style="1" customWidth="1"/>
    <col min="5" max="5" width="34.7109375" style="1" customWidth="1"/>
    <col min="6" max="6" width="8.7109375" style="1" hidden="1" customWidth="1"/>
    <col min="7" max="7" width="17.7109375" style="1" hidden="1" customWidth="1"/>
    <col min="8" max="8" width="22.7109375" style="1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ht="24.95" customHeight="1">
      <c r="A4" s="234" t="s">
        <v>41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168"/>
    </row>
    <row r="5" spans="1:23" ht="24.95" customHeight="1">
      <c r="A5" s="233" t="s">
        <v>25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168"/>
    </row>
    <row r="6" spans="1:23" ht="24.95" customHeight="1">
      <c r="A6" s="207" t="s">
        <v>372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19"/>
      <c r="C7" s="20"/>
      <c r="D7" s="20"/>
      <c r="E7" s="21"/>
      <c r="F7" s="21"/>
      <c r="G7" s="21"/>
      <c r="H7" s="31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23" t="s">
        <v>17</v>
      </c>
      <c r="C8" s="197" t="s">
        <v>12</v>
      </c>
      <c r="D8" s="196" t="s">
        <v>11</v>
      </c>
      <c r="E8" s="222" t="s">
        <v>18</v>
      </c>
      <c r="F8" s="231" t="s">
        <v>12</v>
      </c>
      <c r="G8" s="231" t="s">
        <v>8</v>
      </c>
      <c r="H8" s="223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 t="s">
        <v>15</v>
      </c>
    </row>
    <row r="9" spans="1:23" ht="39.950000000000003" customHeight="1">
      <c r="A9" s="218"/>
      <c r="B9" s="223"/>
      <c r="C9" s="197"/>
      <c r="D9" s="197"/>
      <c r="E9" s="222"/>
      <c r="F9" s="231"/>
      <c r="G9" s="231"/>
      <c r="H9" s="223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s="105" customFormat="1" ht="32.1" customHeight="1">
      <c r="A10" s="103" t="s">
        <v>341</v>
      </c>
      <c r="B10" s="93" t="s">
        <v>339</v>
      </c>
      <c r="C10" s="150" t="s">
        <v>340</v>
      </c>
      <c r="D10" s="151" t="s">
        <v>33</v>
      </c>
      <c r="E10" s="153" t="s">
        <v>359</v>
      </c>
      <c r="F10" s="150" t="s">
        <v>34</v>
      </c>
      <c r="G10" s="150" t="s">
        <v>61</v>
      </c>
      <c r="H10" s="152" t="s">
        <v>31</v>
      </c>
      <c r="I10" s="114">
        <v>126</v>
      </c>
      <c r="J10" s="96">
        <f>ROUND(I10/1.8,5)</f>
        <v>70</v>
      </c>
      <c r="K10" s="115">
        <f>RANK(J10,J$10:J$13,0)</f>
        <v>1</v>
      </c>
      <c r="L10" s="114">
        <v>121</v>
      </c>
      <c r="M10" s="96">
        <f>ROUND(L10/1.8,5)</f>
        <v>67.222219999999993</v>
      </c>
      <c r="N10" s="115">
        <f>RANK(M10,M$10:M$13,0)</f>
        <v>3</v>
      </c>
      <c r="O10" s="114">
        <v>124</v>
      </c>
      <c r="P10" s="96">
        <f>ROUND(O10/1.8,5)</f>
        <v>68.888890000000004</v>
      </c>
      <c r="Q10" s="115">
        <f>RANK(P10,P$10:P$13,0)</f>
        <v>1</v>
      </c>
      <c r="R10" s="116"/>
      <c r="S10" s="116"/>
      <c r="T10" s="114">
        <f>I10+L10+O10</f>
        <v>371</v>
      </c>
      <c r="U10" s="97">
        <f>ROUND(T10/1.8/3,5)</f>
        <v>68.703699999999998</v>
      </c>
      <c r="V10" s="117"/>
    </row>
    <row r="11" spans="1:23" s="105" customFormat="1" ht="32.1" customHeight="1">
      <c r="A11" s="103">
        <v>1</v>
      </c>
      <c r="B11" s="161" t="s">
        <v>336</v>
      </c>
      <c r="C11" s="150" t="s">
        <v>337</v>
      </c>
      <c r="D11" s="151" t="s">
        <v>30</v>
      </c>
      <c r="E11" s="62" t="s">
        <v>333</v>
      </c>
      <c r="F11" s="150" t="s">
        <v>334</v>
      </c>
      <c r="G11" s="150" t="s">
        <v>338</v>
      </c>
      <c r="H11" s="152" t="s">
        <v>335</v>
      </c>
      <c r="I11" s="108">
        <v>121</v>
      </c>
      <c r="J11" s="109">
        <f>ROUND(I11/1.8,5)</f>
        <v>67.222219999999993</v>
      </c>
      <c r="K11" s="115">
        <f>RANK(J11,J$10:J$13,0)</f>
        <v>4</v>
      </c>
      <c r="L11" s="108">
        <v>125.5</v>
      </c>
      <c r="M11" s="109">
        <f>ROUND(L11/1.8,5)</f>
        <v>69.722219999999993</v>
      </c>
      <c r="N11" s="115">
        <f>RANK(M11,M$10:M$13,0)</f>
        <v>1</v>
      </c>
      <c r="O11" s="108">
        <v>124</v>
      </c>
      <c r="P11" s="109">
        <f>ROUND(O11/1.8,5)</f>
        <v>68.888890000000004</v>
      </c>
      <c r="Q11" s="115">
        <f>RANK(P11,P$10:P$13,0)</f>
        <v>1</v>
      </c>
      <c r="R11" s="101"/>
      <c r="S11" s="101"/>
      <c r="T11" s="108">
        <f>I11+L11+O11</f>
        <v>370.5</v>
      </c>
      <c r="U11" s="97">
        <f>ROUND(T11/1.8/3,5)</f>
        <v>68.611109999999996</v>
      </c>
      <c r="V11" s="117"/>
    </row>
    <row r="12" spans="1:23" s="105" customFormat="1" ht="32.1" customHeight="1">
      <c r="A12" s="103">
        <v>2</v>
      </c>
      <c r="B12" s="140" t="s">
        <v>331</v>
      </c>
      <c r="C12" s="162" t="s">
        <v>332</v>
      </c>
      <c r="D12" s="151" t="s">
        <v>30</v>
      </c>
      <c r="E12" s="62" t="s">
        <v>333</v>
      </c>
      <c r="F12" s="150" t="s">
        <v>334</v>
      </c>
      <c r="G12" s="150" t="s">
        <v>338</v>
      </c>
      <c r="H12" s="152" t="s">
        <v>335</v>
      </c>
      <c r="I12" s="108">
        <v>123</v>
      </c>
      <c r="J12" s="109">
        <f>ROUND(I12/1.8,5)</f>
        <v>68.333330000000004</v>
      </c>
      <c r="K12" s="115">
        <f>RANK(J12,J$10:J$13,0)</f>
        <v>2</v>
      </c>
      <c r="L12" s="108">
        <v>124</v>
      </c>
      <c r="M12" s="109">
        <f>ROUND(L12/1.8,5)</f>
        <v>68.888890000000004</v>
      </c>
      <c r="N12" s="115">
        <f>RANK(M12,M$10:M$13,0)</f>
        <v>2</v>
      </c>
      <c r="O12" s="108">
        <v>123</v>
      </c>
      <c r="P12" s="109">
        <f>ROUND(O12/1.8,5)</f>
        <v>68.333330000000004</v>
      </c>
      <c r="Q12" s="115">
        <f>RANK(P12,P$10:P$13,0)</f>
        <v>3</v>
      </c>
      <c r="R12" s="101"/>
      <c r="S12" s="101"/>
      <c r="T12" s="108">
        <f>I12+L12+O12</f>
        <v>370</v>
      </c>
      <c r="U12" s="97">
        <f>ROUND(T12/1.8/3,5)</f>
        <v>68.518519999999995</v>
      </c>
      <c r="V12" s="117"/>
    </row>
    <row r="13" spans="1:23" s="105" customFormat="1" ht="32.1" customHeight="1">
      <c r="A13" s="103">
        <v>3</v>
      </c>
      <c r="B13" s="139" t="s">
        <v>326</v>
      </c>
      <c r="C13" s="150" t="s">
        <v>327</v>
      </c>
      <c r="D13" s="151" t="s">
        <v>30</v>
      </c>
      <c r="E13" s="141" t="s">
        <v>328</v>
      </c>
      <c r="F13" s="150" t="s">
        <v>329</v>
      </c>
      <c r="G13" s="150" t="s">
        <v>330</v>
      </c>
      <c r="H13" s="152" t="s">
        <v>50</v>
      </c>
      <c r="I13" s="108">
        <v>122</v>
      </c>
      <c r="J13" s="109">
        <f>ROUND(I13/1.8,5)</f>
        <v>67.777780000000007</v>
      </c>
      <c r="K13" s="115">
        <f>RANK(J13,J$10:J$13,0)</f>
        <v>3</v>
      </c>
      <c r="L13" s="108">
        <v>118</v>
      </c>
      <c r="M13" s="109">
        <f>ROUND(L13/1.8,5)</f>
        <v>65.55556</v>
      </c>
      <c r="N13" s="115">
        <f>RANK(M13,M$10:M$13,0)</f>
        <v>4</v>
      </c>
      <c r="O13" s="108">
        <v>121.5</v>
      </c>
      <c r="P13" s="109">
        <f>ROUND(O13/1.8,5)</f>
        <v>67.5</v>
      </c>
      <c r="Q13" s="115">
        <f>RANK(P13,P$10:P$13,0)</f>
        <v>4</v>
      </c>
      <c r="R13" s="101"/>
      <c r="S13" s="101"/>
      <c r="T13" s="108">
        <f>I13+L13+O13</f>
        <v>361.5</v>
      </c>
      <c r="U13" s="97">
        <f>ROUND(T13/1.8/3,5)</f>
        <v>66.94444</v>
      </c>
      <c r="V13" s="117"/>
    </row>
    <row r="14" spans="1:23" ht="24.95" customHeight="1">
      <c r="A14" s="35"/>
      <c r="B14" s="64"/>
      <c r="C14" s="65"/>
      <c r="D14" s="63"/>
      <c r="E14" s="66"/>
      <c r="F14" s="67"/>
      <c r="G14" s="68"/>
      <c r="H14" s="69"/>
      <c r="I14" s="70"/>
      <c r="J14" s="37"/>
      <c r="K14" s="36"/>
      <c r="L14" s="70"/>
      <c r="M14" s="37"/>
      <c r="N14" s="36"/>
      <c r="O14" s="70"/>
      <c r="P14" s="37"/>
      <c r="Q14" s="36"/>
      <c r="R14" s="35"/>
      <c r="S14" s="35"/>
      <c r="T14" s="70"/>
      <c r="U14" s="38"/>
    </row>
    <row r="15" spans="1:23" ht="24.95" customHeight="1">
      <c r="B15" s="24" t="s">
        <v>2</v>
      </c>
      <c r="H15" s="84" t="s">
        <v>351</v>
      </c>
      <c r="I15" s="16"/>
      <c r="J15" s="5"/>
      <c r="K15" s="15"/>
    </row>
    <row r="16" spans="1:23" ht="24.95" customHeight="1">
      <c r="B16" s="29" t="s">
        <v>3</v>
      </c>
      <c r="H16" s="85" t="s">
        <v>96</v>
      </c>
      <c r="I16" s="11"/>
      <c r="J16" s="5"/>
      <c r="K16" s="28"/>
    </row>
    <row r="17" spans="2:10" ht="32.25" customHeight="1"/>
    <row r="18" spans="2:10" ht="32.25" customHeight="1"/>
    <row r="25" spans="2:10" ht="15">
      <c r="B25" s="24"/>
      <c r="H25" s="15"/>
      <c r="I25" s="16"/>
      <c r="J25" s="5"/>
    </row>
    <row r="26" spans="2:10" ht="15">
      <c r="B26" s="29"/>
      <c r="H26" s="22"/>
      <c r="I26" s="11"/>
      <c r="J26" s="5"/>
    </row>
    <row r="31" spans="2:10" ht="32.25" customHeight="1"/>
    <row r="32" spans="2:10" ht="29.25" customHeight="1"/>
  </sheetData>
  <mergeCells count="23">
    <mergeCell ref="A1:V1"/>
    <mergeCell ref="A2:V2"/>
    <mergeCell ref="A3:V3"/>
    <mergeCell ref="A6:V6"/>
    <mergeCell ref="T8:T9"/>
    <mergeCell ref="P7:V7"/>
    <mergeCell ref="A4:U4"/>
    <mergeCell ref="A5:U5"/>
    <mergeCell ref="A8:A9"/>
    <mergeCell ref="B8:B9"/>
    <mergeCell ref="C8:C9"/>
    <mergeCell ref="F8:F9"/>
    <mergeCell ref="H8:H9"/>
    <mergeCell ref="U8:U9"/>
    <mergeCell ref="O8:Q8"/>
    <mergeCell ref="R8:R9"/>
    <mergeCell ref="S8:S9"/>
    <mergeCell ref="D8:D9"/>
    <mergeCell ref="E8:E9"/>
    <mergeCell ref="G8:G9"/>
    <mergeCell ref="V8:V9"/>
    <mergeCell ref="I8:K8"/>
    <mergeCell ref="L8:N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>
      <selection sqref="A1:V1"/>
    </sheetView>
  </sheetViews>
  <sheetFormatPr defaultRowHeight="12.75"/>
  <cols>
    <col min="1" max="1" width="4.7109375" customWidth="1"/>
    <col min="2" max="2" width="24.7109375" customWidth="1"/>
    <col min="3" max="3" width="8.7109375" hidden="1" customWidth="1"/>
    <col min="4" max="4" width="6.7109375" customWidth="1"/>
    <col min="5" max="5" width="36.7109375" customWidth="1"/>
    <col min="6" max="6" width="8.7109375" hidden="1" customWidth="1"/>
    <col min="7" max="7" width="17.7109375" hidden="1" customWidth="1"/>
    <col min="8" max="8" width="22.7109375" customWidth="1"/>
    <col min="9" max="9" width="6.7109375" customWidth="1"/>
    <col min="10" max="10" width="8.7109375" customWidth="1"/>
    <col min="11" max="11" width="4.7109375" customWidth="1"/>
    <col min="12" max="12" width="6.7109375" customWidth="1"/>
    <col min="13" max="13" width="8.7109375" customWidth="1"/>
    <col min="14" max="14" width="4.7109375" customWidth="1"/>
    <col min="15" max="15" width="6.7109375" customWidth="1"/>
    <col min="16" max="16" width="8.7109375" customWidth="1"/>
    <col min="17" max="19" width="4.7109375" customWidth="1"/>
    <col min="20" max="20" width="6.7109375" customWidth="1"/>
    <col min="21" max="21" width="8.7109375" customWidth="1"/>
    <col min="22" max="22" width="6.7109375" hidden="1" customWidth="1"/>
  </cols>
  <sheetData>
    <row r="1" spans="1:22" s="12" customFormat="1" ht="24.95" customHeight="1">
      <c r="A1" s="203" t="s">
        <v>99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s="12" customFormat="1" ht="24.95" customHeight="1">
      <c r="A2" s="188" t="s">
        <v>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24.95" customHeight="1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ht="24.95" customHeight="1">
      <c r="A4" s="193" t="s">
        <v>95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2" ht="24.95" customHeight="1">
      <c r="A5" s="188" t="s">
        <v>24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ht="24.95" customHeight="1">
      <c r="A6" s="207" t="s">
        <v>352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1:22" s="23" customFormat="1" ht="24.95" customHeight="1">
      <c r="A7" s="18" t="s">
        <v>23</v>
      </c>
      <c r="B7" s="19"/>
      <c r="C7" s="19"/>
      <c r="D7" s="20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06" t="s">
        <v>98</v>
      </c>
      <c r="R7" s="206"/>
      <c r="S7" s="206"/>
      <c r="T7" s="206"/>
      <c r="U7" s="206"/>
      <c r="V7" s="206"/>
    </row>
    <row r="8" spans="1:22" ht="20.100000000000001" customHeight="1">
      <c r="A8" s="209" t="s">
        <v>1</v>
      </c>
      <c r="B8" s="191" t="s">
        <v>17</v>
      </c>
      <c r="C8" s="186" t="s">
        <v>12</v>
      </c>
      <c r="D8" s="196" t="s">
        <v>11</v>
      </c>
      <c r="E8" s="189" t="s">
        <v>18</v>
      </c>
      <c r="F8" s="186" t="s">
        <v>12</v>
      </c>
      <c r="G8" s="186" t="s">
        <v>8</v>
      </c>
      <c r="H8" s="199" t="s">
        <v>4</v>
      </c>
      <c r="I8" s="181" t="s">
        <v>9</v>
      </c>
      <c r="J8" s="182"/>
      <c r="K8" s="183"/>
      <c r="L8" s="181" t="s">
        <v>5</v>
      </c>
      <c r="M8" s="182"/>
      <c r="N8" s="183"/>
      <c r="O8" s="181" t="s">
        <v>10</v>
      </c>
      <c r="P8" s="182"/>
      <c r="Q8" s="182"/>
      <c r="R8" s="198" t="s">
        <v>26</v>
      </c>
      <c r="S8" s="184" t="s">
        <v>27</v>
      </c>
      <c r="T8" s="194" t="s">
        <v>6</v>
      </c>
      <c r="U8" s="201" t="s">
        <v>22</v>
      </c>
      <c r="V8" s="204" t="s">
        <v>15</v>
      </c>
    </row>
    <row r="9" spans="1:22" ht="39.950000000000003" customHeight="1">
      <c r="A9" s="210"/>
      <c r="B9" s="192"/>
      <c r="C9" s="187"/>
      <c r="D9" s="197"/>
      <c r="E9" s="190"/>
      <c r="F9" s="187"/>
      <c r="G9" s="208"/>
      <c r="H9" s="200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87" t="s">
        <v>1</v>
      </c>
      <c r="R9" s="198"/>
      <c r="S9" s="185"/>
      <c r="T9" s="195"/>
      <c r="U9" s="202"/>
      <c r="V9" s="205"/>
    </row>
    <row r="10" spans="1:22" s="113" customFormat="1" ht="32.1" customHeight="1">
      <c r="A10" s="103">
        <f t="shared" ref="A10:A15" si="0">RANK(U10,$U$10:$U$15,0)</f>
        <v>1</v>
      </c>
      <c r="B10" s="163" t="s">
        <v>267</v>
      </c>
      <c r="C10" s="150" t="s">
        <v>268</v>
      </c>
      <c r="D10" s="151" t="s">
        <v>33</v>
      </c>
      <c r="E10" s="71" t="s">
        <v>323</v>
      </c>
      <c r="F10" s="150" t="s">
        <v>324</v>
      </c>
      <c r="G10" s="150" t="s">
        <v>325</v>
      </c>
      <c r="H10" s="147" t="s">
        <v>269</v>
      </c>
      <c r="I10" s="108">
        <v>225</v>
      </c>
      <c r="J10" s="109">
        <f t="shared" ref="J10:J15" si="1">ROUND(I10/3.4,5)</f>
        <v>66.176469999999995</v>
      </c>
      <c r="K10" s="110">
        <f t="shared" ref="K10:K15" si="2">RANK(J10,J$10:J$15,0)</f>
        <v>1</v>
      </c>
      <c r="L10" s="108">
        <v>230.5</v>
      </c>
      <c r="M10" s="109">
        <f t="shared" ref="M10:M15" si="3">ROUND(L10/3.4,5)</f>
        <v>67.794120000000007</v>
      </c>
      <c r="N10" s="110">
        <f t="shared" ref="N10:N15" si="4">RANK(M10,M$10:M$15,0)</f>
        <v>1</v>
      </c>
      <c r="O10" s="108">
        <v>224.5</v>
      </c>
      <c r="P10" s="109">
        <f t="shared" ref="P10:P15" si="5">ROUND(O10/3.4,5)</f>
        <v>66.029409999999999</v>
      </c>
      <c r="Q10" s="110">
        <f t="shared" ref="Q10:Q15" si="6">RANK(P10,P$10:P$15,0)</f>
        <v>1</v>
      </c>
      <c r="R10" s="101"/>
      <c r="S10" s="101"/>
      <c r="T10" s="108">
        <f t="shared" ref="T10:T15" si="7">I10+L10+O10</f>
        <v>680</v>
      </c>
      <c r="U10" s="111">
        <f t="shared" ref="U10:U15" si="8">ROUND(T10/3.4/3,5)</f>
        <v>66.666669999999996</v>
      </c>
      <c r="V10" s="112"/>
    </row>
    <row r="11" spans="1:22" s="113" customFormat="1" ht="32.1" customHeight="1">
      <c r="A11" s="103">
        <f t="shared" si="0"/>
        <v>2</v>
      </c>
      <c r="B11" s="77" t="s">
        <v>313</v>
      </c>
      <c r="C11" s="150" t="s">
        <v>314</v>
      </c>
      <c r="D11" s="151" t="s">
        <v>33</v>
      </c>
      <c r="E11" s="148" t="s">
        <v>315</v>
      </c>
      <c r="F11" s="150" t="s">
        <v>316</v>
      </c>
      <c r="G11" s="150" t="s">
        <v>317</v>
      </c>
      <c r="H11" s="147" t="s">
        <v>147</v>
      </c>
      <c r="I11" s="108">
        <v>217</v>
      </c>
      <c r="J11" s="109">
        <f t="shared" si="1"/>
        <v>63.823529999999998</v>
      </c>
      <c r="K11" s="110">
        <f t="shared" si="2"/>
        <v>2</v>
      </c>
      <c r="L11" s="108">
        <v>218</v>
      </c>
      <c r="M11" s="109">
        <f t="shared" si="3"/>
        <v>64.117649999999998</v>
      </c>
      <c r="N11" s="110">
        <f t="shared" si="4"/>
        <v>3</v>
      </c>
      <c r="O11" s="108">
        <v>219</v>
      </c>
      <c r="P11" s="109">
        <f t="shared" si="5"/>
        <v>64.411760000000001</v>
      </c>
      <c r="Q11" s="110">
        <f t="shared" si="6"/>
        <v>2</v>
      </c>
      <c r="R11" s="101"/>
      <c r="S11" s="101"/>
      <c r="T11" s="108">
        <f t="shared" si="7"/>
        <v>654</v>
      </c>
      <c r="U11" s="111">
        <f t="shared" si="8"/>
        <v>64.117649999999998</v>
      </c>
      <c r="V11" s="112"/>
    </row>
    <row r="12" spans="1:22" s="113" customFormat="1" ht="32.1" customHeight="1">
      <c r="A12" s="103">
        <f t="shared" si="0"/>
        <v>3</v>
      </c>
      <c r="B12" s="71" t="s">
        <v>236</v>
      </c>
      <c r="C12" s="150" t="s">
        <v>237</v>
      </c>
      <c r="D12" s="151" t="s">
        <v>33</v>
      </c>
      <c r="E12" s="71" t="s">
        <v>282</v>
      </c>
      <c r="F12" s="150" t="s">
        <v>283</v>
      </c>
      <c r="G12" s="150" t="s">
        <v>240</v>
      </c>
      <c r="H12" s="147" t="s">
        <v>241</v>
      </c>
      <c r="I12" s="108">
        <v>211.5</v>
      </c>
      <c r="J12" s="109">
        <f t="shared" si="1"/>
        <v>62.205880000000001</v>
      </c>
      <c r="K12" s="110">
        <f t="shared" si="2"/>
        <v>4</v>
      </c>
      <c r="L12" s="108">
        <v>222.5</v>
      </c>
      <c r="M12" s="109">
        <f t="shared" si="3"/>
        <v>65.441180000000003</v>
      </c>
      <c r="N12" s="110">
        <f t="shared" si="4"/>
        <v>2</v>
      </c>
      <c r="O12" s="108">
        <v>215</v>
      </c>
      <c r="P12" s="109">
        <f t="shared" si="5"/>
        <v>63.235289999999999</v>
      </c>
      <c r="Q12" s="110">
        <f t="shared" si="6"/>
        <v>4</v>
      </c>
      <c r="R12" s="101"/>
      <c r="S12" s="101"/>
      <c r="T12" s="108">
        <f t="shared" si="7"/>
        <v>649</v>
      </c>
      <c r="U12" s="111">
        <f t="shared" si="8"/>
        <v>63.627450000000003</v>
      </c>
      <c r="V12" s="112"/>
    </row>
    <row r="13" spans="1:22" s="113" customFormat="1" ht="32.1" customHeight="1">
      <c r="A13" s="103">
        <f t="shared" si="0"/>
        <v>4</v>
      </c>
      <c r="B13" s="50" t="s">
        <v>132</v>
      </c>
      <c r="C13" s="150" t="s">
        <v>133</v>
      </c>
      <c r="D13" s="151" t="s">
        <v>28</v>
      </c>
      <c r="E13" s="141" t="s">
        <v>134</v>
      </c>
      <c r="F13" s="150" t="s">
        <v>135</v>
      </c>
      <c r="G13" s="150" t="s">
        <v>136</v>
      </c>
      <c r="H13" s="147" t="s">
        <v>126</v>
      </c>
      <c r="I13" s="108">
        <v>210</v>
      </c>
      <c r="J13" s="109">
        <f t="shared" si="1"/>
        <v>61.764710000000001</v>
      </c>
      <c r="K13" s="110">
        <f t="shared" si="2"/>
        <v>5</v>
      </c>
      <c r="L13" s="108">
        <v>216</v>
      </c>
      <c r="M13" s="109">
        <f t="shared" si="3"/>
        <v>63.529409999999999</v>
      </c>
      <c r="N13" s="110">
        <f t="shared" si="4"/>
        <v>4</v>
      </c>
      <c r="O13" s="108">
        <v>216</v>
      </c>
      <c r="P13" s="109">
        <f t="shared" si="5"/>
        <v>63.529409999999999</v>
      </c>
      <c r="Q13" s="110">
        <f t="shared" si="6"/>
        <v>3</v>
      </c>
      <c r="R13" s="101"/>
      <c r="S13" s="101"/>
      <c r="T13" s="108">
        <f t="shared" si="7"/>
        <v>642</v>
      </c>
      <c r="U13" s="111">
        <f t="shared" si="8"/>
        <v>62.941180000000003</v>
      </c>
      <c r="V13" s="112"/>
    </row>
    <row r="14" spans="1:22" s="113" customFormat="1" ht="32.1" customHeight="1">
      <c r="A14" s="103">
        <f t="shared" si="0"/>
        <v>5</v>
      </c>
      <c r="B14" s="52" t="s">
        <v>318</v>
      </c>
      <c r="C14" s="150" t="s">
        <v>319</v>
      </c>
      <c r="D14" s="151" t="s">
        <v>28</v>
      </c>
      <c r="E14" s="141" t="s">
        <v>322</v>
      </c>
      <c r="F14" s="88" t="s">
        <v>320</v>
      </c>
      <c r="G14" s="107" t="s">
        <v>321</v>
      </c>
      <c r="H14" s="61" t="s">
        <v>146</v>
      </c>
      <c r="I14" s="108">
        <v>212.5</v>
      </c>
      <c r="J14" s="109">
        <f t="shared" si="1"/>
        <v>62.5</v>
      </c>
      <c r="K14" s="110">
        <f t="shared" si="2"/>
        <v>3</v>
      </c>
      <c r="L14" s="108">
        <v>206</v>
      </c>
      <c r="M14" s="109">
        <f t="shared" si="3"/>
        <v>60.588239999999999</v>
      </c>
      <c r="N14" s="110">
        <f t="shared" si="4"/>
        <v>6</v>
      </c>
      <c r="O14" s="108">
        <v>211</v>
      </c>
      <c r="P14" s="109">
        <f t="shared" si="5"/>
        <v>62.058819999999997</v>
      </c>
      <c r="Q14" s="110">
        <f t="shared" si="6"/>
        <v>5</v>
      </c>
      <c r="R14" s="101"/>
      <c r="S14" s="101"/>
      <c r="T14" s="108">
        <f t="shared" si="7"/>
        <v>629.5</v>
      </c>
      <c r="U14" s="111">
        <f t="shared" si="8"/>
        <v>61.715690000000002</v>
      </c>
      <c r="V14" s="112"/>
    </row>
    <row r="15" spans="1:22" s="113" customFormat="1" ht="32.1" customHeight="1">
      <c r="A15" s="103">
        <f t="shared" si="0"/>
        <v>6</v>
      </c>
      <c r="B15" s="50" t="s">
        <v>132</v>
      </c>
      <c r="C15" s="150" t="s">
        <v>133</v>
      </c>
      <c r="D15" s="151" t="s">
        <v>28</v>
      </c>
      <c r="E15" s="77" t="s">
        <v>137</v>
      </c>
      <c r="F15" s="150" t="s">
        <v>138</v>
      </c>
      <c r="G15" s="150" t="s">
        <v>136</v>
      </c>
      <c r="H15" s="147" t="s">
        <v>126</v>
      </c>
      <c r="I15" s="108">
        <v>203</v>
      </c>
      <c r="J15" s="109">
        <f t="shared" si="1"/>
        <v>59.705880000000001</v>
      </c>
      <c r="K15" s="110">
        <f t="shared" si="2"/>
        <v>6</v>
      </c>
      <c r="L15" s="108">
        <v>207.5</v>
      </c>
      <c r="M15" s="109">
        <f t="shared" si="3"/>
        <v>61.029409999999999</v>
      </c>
      <c r="N15" s="110">
        <f t="shared" si="4"/>
        <v>5</v>
      </c>
      <c r="O15" s="108">
        <v>200</v>
      </c>
      <c r="P15" s="109">
        <f t="shared" si="5"/>
        <v>58.823529999999998</v>
      </c>
      <c r="Q15" s="110">
        <f t="shared" si="6"/>
        <v>6</v>
      </c>
      <c r="R15" s="101"/>
      <c r="S15" s="101"/>
      <c r="T15" s="108">
        <f t="shared" si="7"/>
        <v>610.5</v>
      </c>
      <c r="U15" s="111">
        <f t="shared" si="8"/>
        <v>59.852939999999997</v>
      </c>
      <c r="V15" s="112"/>
    </row>
    <row r="16" spans="1:22" ht="32.1" customHeight="1">
      <c r="A16" s="211" t="s">
        <v>97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3"/>
    </row>
    <row r="17" spans="1:22" ht="32.1" customHeight="1">
      <c r="A17" s="103"/>
      <c r="B17" s="50" t="s">
        <v>342</v>
      </c>
      <c r="C17" s="150" t="s">
        <v>343</v>
      </c>
      <c r="D17" s="151" t="s">
        <v>344</v>
      </c>
      <c r="E17" s="95" t="s">
        <v>349</v>
      </c>
      <c r="F17" s="150" t="s">
        <v>350</v>
      </c>
      <c r="G17" s="150" t="s">
        <v>347</v>
      </c>
      <c r="H17" s="152" t="s">
        <v>348</v>
      </c>
      <c r="I17" s="78">
        <v>301.5</v>
      </c>
      <c r="J17" s="96">
        <f>ROUND(I17/4.6,5)</f>
        <v>65.543480000000002</v>
      </c>
      <c r="K17" s="115"/>
      <c r="L17" s="78">
        <v>307</v>
      </c>
      <c r="M17" s="96">
        <f>ROUND(L17/4.6,5)</f>
        <v>66.739130000000003</v>
      </c>
      <c r="N17" s="115"/>
      <c r="O17" s="78">
        <v>301</v>
      </c>
      <c r="P17" s="96">
        <f>ROUND(O17/4.6,5)</f>
        <v>65.434780000000003</v>
      </c>
      <c r="Q17" s="115"/>
      <c r="R17" s="92"/>
      <c r="S17" s="92"/>
      <c r="T17" s="78">
        <f>I17+L17+O17</f>
        <v>909.5</v>
      </c>
      <c r="U17" s="97">
        <f>ROUND(T17/4.6/3,5)</f>
        <v>65.905799999999999</v>
      </c>
    </row>
    <row r="18" spans="1:22" ht="24.95" customHeight="1">
      <c r="A18" s="35"/>
      <c r="B18" s="40"/>
      <c r="C18" s="40"/>
      <c r="D18" s="41"/>
      <c r="E18" s="42"/>
      <c r="F18" s="43"/>
      <c r="G18" s="44"/>
      <c r="H18" s="45"/>
      <c r="I18" s="36"/>
      <c r="J18" s="37"/>
      <c r="K18" s="36"/>
      <c r="L18" s="36"/>
      <c r="M18" s="37"/>
      <c r="N18" s="36"/>
      <c r="O18" s="36"/>
      <c r="P18" s="37"/>
      <c r="Q18" s="36"/>
      <c r="R18" s="46"/>
      <c r="S18" s="46"/>
      <c r="T18" s="36"/>
      <c r="U18" s="38"/>
    </row>
    <row r="19" spans="1:22" ht="24.95" customHeight="1">
      <c r="A19" s="15"/>
      <c r="B19" s="24" t="s">
        <v>2</v>
      </c>
      <c r="C19" s="24"/>
      <c r="D19" s="25"/>
      <c r="E19" s="15"/>
      <c r="F19" s="15"/>
      <c r="G19" s="26"/>
      <c r="H19" s="84" t="s">
        <v>351</v>
      </c>
      <c r="I19" s="16"/>
      <c r="J19" s="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2" ht="24.95" customHeight="1">
      <c r="A20" s="28"/>
      <c r="B20" s="29" t="s">
        <v>3</v>
      </c>
      <c r="C20" s="29"/>
      <c r="D20" s="17"/>
      <c r="E20" s="22"/>
      <c r="F20" s="22"/>
      <c r="G20" s="10"/>
      <c r="H20" s="85" t="s">
        <v>96</v>
      </c>
      <c r="I20" s="11"/>
      <c r="J20" s="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/>
    </row>
    <row r="21" spans="1:22" s="27" customFormat="1" ht="24.95" customHeight="1">
      <c r="A21"/>
      <c r="B21" s="4"/>
      <c r="C21" s="4"/>
      <c r="D21" s="4"/>
      <c r="E21" s="4"/>
      <c r="F21" s="4"/>
      <c r="G21" s="4"/>
      <c r="H21" s="4"/>
      <c r="I21" s="4"/>
      <c r="J21" s="4"/>
      <c r="K21"/>
      <c r="L21"/>
      <c r="M21"/>
      <c r="N21"/>
      <c r="O21"/>
      <c r="P21"/>
      <c r="Q21"/>
      <c r="R21"/>
      <c r="S21"/>
      <c r="T21"/>
      <c r="U21"/>
      <c r="V21" s="30"/>
    </row>
    <row r="22" spans="1:22" s="30" customFormat="1" ht="24.95" customHeight="1">
      <c r="A22"/>
      <c r="B22" s="4"/>
      <c r="C22" s="4"/>
      <c r="D22" s="4"/>
      <c r="E22" s="4"/>
      <c r="F22" s="4"/>
      <c r="G22" s="4"/>
      <c r="H22" s="4"/>
      <c r="I22" s="4"/>
      <c r="J22" s="4"/>
      <c r="K22"/>
      <c r="L22"/>
      <c r="M22"/>
      <c r="N22"/>
      <c r="O22"/>
      <c r="P22"/>
      <c r="Q22"/>
      <c r="R22"/>
      <c r="S22"/>
      <c r="T22"/>
      <c r="U22"/>
      <c r="V22"/>
    </row>
  </sheetData>
  <mergeCells count="24">
    <mergeCell ref="A16:U16"/>
    <mergeCell ref="L8:N8"/>
    <mergeCell ref="O8:Q8"/>
    <mergeCell ref="R8:R9"/>
    <mergeCell ref="S8:S9"/>
    <mergeCell ref="T8:T9"/>
    <mergeCell ref="U8:U9"/>
    <mergeCell ref="A6:V6"/>
    <mergeCell ref="Q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opLeftCell="A4" zoomScale="90" zoomScaleNormal="90" workbookViewId="0">
      <selection activeCell="M16" sqref="M16"/>
    </sheetView>
  </sheetViews>
  <sheetFormatPr defaultRowHeight="12.75"/>
  <cols>
    <col min="1" max="1" width="4.7109375" style="1" customWidth="1"/>
    <col min="2" max="2" width="24.7109375" style="106" customWidth="1"/>
    <col min="3" max="3" width="8.7109375" style="105" hidden="1" customWidth="1"/>
    <col min="4" max="4" width="6.7109375" style="105" customWidth="1"/>
    <col min="5" max="5" width="36.7109375" style="105" customWidth="1"/>
    <col min="6" max="6" width="8.7109375" style="105" hidden="1" customWidth="1"/>
    <col min="7" max="7" width="17.7109375" style="105" hidden="1" customWidth="1"/>
    <col min="8" max="8" width="22.7109375" style="105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14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363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3" ht="24.95" customHeight="1">
      <c r="A6" s="207" t="s">
        <v>354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73"/>
      <c r="C7" s="74"/>
      <c r="D7" s="74"/>
      <c r="E7" s="75"/>
      <c r="F7" s="75"/>
      <c r="G7" s="75"/>
      <c r="H7" s="104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19" t="s">
        <v>17</v>
      </c>
      <c r="C8" s="220" t="s">
        <v>12</v>
      </c>
      <c r="D8" s="221" t="s">
        <v>11</v>
      </c>
      <c r="E8" s="222" t="s">
        <v>18</v>
      </c>
      <c r="F8" s="222" t="s">
        <v>12</v>
      </c>
      <c r="G8" s="222" t="s">
        <v>8</v>
      </c>
      <c r="H8" s="219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 t="s">
        <v>15</v>
      </c>
    </row>
    <row r="9" spans="1:23" ht="39.950000000000003" customHeight="1">
      <c r="A9" s="218"/>
      <c r="B9" s="219"/>
      <c r="C9" s="220"/>
      <c r="D9" s="220"/>
      <c r="E9" s="222"/>
      <c r="F9" s="222"/>
      <c r="G9" s="222"/>
      <c r="H9" s="219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s="105" customFormat="1" ht="31.5" customHeight="1">
      <c r="A10" s="103">
        <f>RANK(U10,$U$10:$U$14,0)</f>
        <v>1</v>
      </c>
      <c r="B10" s="142" t="s">
        <v>365</v>
      </c>
      <c r="C10" s="58" t="s">
        <v>270</v>
      </c>
      <c r="D10" s="76" t="s">
        <v>30</v>
      </c>
      <c r="E10" s="159" t="s">
        <v>271</v>
      </c>
      <c r="F10" s="150" t="s">
        <v>272</v>
      </c>
      <c r="G10" s="150" t="s">
        <v>273</v>
      </c>
      <c r="H10" s="147" t="s">
        <v>126</v>
      </c>
      <c r="I10" s="108">
        <v>193</v>
      </c>
      <c r="J10" s="109">
        <f>ROUND(I10/3,5)</f>
        <v>64.333330000000004</v>
      </c>
      <c r="K10" s="115">
        <f>RANK(J10,J$9:J$14,0)</f>
        <v>2</v>
      </c>
      <c r="L10" s="108">
        <v>192.5</v>
      </c>
      <c r="M10" s="109">
        <f>ROUND(L10/3,5)</f>
        <v>64.166669999999996</v>
      </c>
      <c r="N10" s="115">
        <f>RANK(M10,M$9:M$14,0)</f>
        <v>1</v>
      </c>
      <c r="O10" s="108">
        <v>198.5</v>
      </c>
      <c r="P10" s="109">
        <f>ROUND(O10/3,5)</f>
        <v>66.166669999999996</v>
      </c>
      <c r="Q10" s="115">
        <f>RANK(P10,P$9:P$14,0)</f>
        <v>1</v>
      </c>
      <c r="R10" s="101"/>
      <c r="S10" s="101"/>
      <c r="T10" s="108">
        <f>I10+L10+O10</f>
        <v>584</v>
      </c>
      <c r="U10" s="111">
        <f>ROUND(T10/3/3,5)</f>
        <v>64.888890000000004</v>
      </c>
      <c r="V10" s="112" t="s">
        <v>43</v>
      </c>
    </row>
    <row r="11" spans="1:23" s="105" customFormat="1" ht="32.1" customHeight="1">
      <c r="A11" s="103">
        <f>RANK(U11,$U$10:$U$14,0)</f>
        <v>2</v>
      </c>
      <c r="B11" s="8" t="s">
        <v>183</v>
      </c>
      <c r="C11" s="150" t="s">
        <v>184</v>
      </c>
      <c r="D11" s="151" t="s">
        <v>32</v>
      </c>
      <c r="E11" s="56" t="s">
        <v>185</v>
      </c>
      <c r="F11" s="162" t="s">
        <v>190</v>
      </c>
      <c r="G11" s="150" t="s">
        <v>186</v>
      </c>
      <c r="H11" s="147" t="s">
        <v>50</v>
      </c>
      <c r="I11" s="108">
        <v>193</v>
      </c>
      <c r="J11" s="109">
        <f>ROUND(I11/3,5)</f>
        <v>64.333330000000004</v>
      </c>
      <c r="K11" s="115">
        <f>RANK(J11,J$9:J$14,0)</f>
        <v>2</v>
      </c>
      <c r="L11" s="108">
        <v>191.5</v>
      </c>
      <c r="M11" s="109">
        <f>ROUND(L11/3,5)</f>
        <v>63.833329999999997</v>
      </c>
      <c r="N11" s="115">
        <f>RANK(M11,M$9:M$14,0)</f>
        <v>2</v>
      </c>
      <c r="O11" s="108">
        <v>191</v>
      </c>
      <c r="P11" s="109">
        <f>ROUND(O11/3,5)</f>
        <v>63.666670000000003</v>
      </c>
      <c r="Q11" s="115">
        <f>RANK(P11,P$9:P$14,0)</f>
        <v>3</v>
      </c>
      <c r="R11" s="101"/>
      <c r="S11" s="101"/>
      <c r="T11" s="108">
        <f>I11+L11+O11</f>
        <v>575.5</v>
      </c>
      <c r="U11" s="111">
        <f>ROUND(T11/3/3,5)</f>
        <v>63.94444</v>
      </c>
      <c r="V11" s="112" t="s">
        <v>32</v>
      </c>
    </row>
    <row r="12" spans="1:23" s="105" customFormat="1" ht="32.1" customHeight="1">
      <c r="A12" s="103">
        <f>RANK(U12,$U$10:$U$14,0)</f>
        <v>3</v>
      </c>
      <c r="B12" s="50" t="s">
        <v>280</v>
      </c>
      <c r="C12" s="150" t="s">
        <v>281</v>
      </c>
      <c r="D12" s="151" t="s">
        <v>32</v>
      </c>
      <c r="E12" s="71" t="s">
        <v>282</v>
      </c>
      <c r="F12" s="150" t="s">
        <v>283</v>
      </c>
      <c r="G12" s="150" t="s">
        <v>240</v>
      </c>
      <c r="H12" s="147" t="s">
        <v>241</v>
      </c>
      <c r="I12" s="108">
        <v>197</v>
      </c>
      <c r="J12" s="109">
        <f>ROUND(I12/3,5)</f>
        <v>65.666669999999996</v>
      </c>
      <c r="K12" s="115">
        <f>RANK(J12,J$9:J$14,0)</f>
        <v>1</v>
      </c>
      <c r="L12" s="108">
        <v>191.5</v>
      </c>
      <c r="M12" s="109">
        <f>ROUND(L12/3,5)</f>
        <v>63.833329999999997</v>
      </c>
      <c r="N12" s="115">
        <f>RANK(M12,M$9:M$14,0)</f>
        <v>2</v>
      </c>
      <c r="O12" s="108">
        <v>182.5</v>
      </c>
      <c r="P12" s="109">
        <f>ROUND(O12/3,5)</f>
        <v>60.833329999999997</v>
      </c>
      <c r="Q12" s="115">
        <f>RANK(P12,P$9:P$14,0)</f>
        <v>5</v>
      </c>
      <c r="R12" s="101"/>
      <c r="S12" s="101"/>
      <c r="T12" s="108">
        <f>I12+L12+O12</f>
        <v>571</v>
      </c>
      <c r="U12" s="111">
        <f>ROUND(T12/3/3,5)</f>
        <v>63.44444</v>
      </c>
      <c r="V12" s="112" t="s">
        <v>32</v>
      </c>
    </row>
    <row r="13" spans="1:23" s="105" customFormat="1" ht="32.1" customHeight="1">
      <c r="A13" s="103">
        <f>RANK(U13,$U$10:$U$14,0)</f>
        <v>4</v>
      </c>
      <c r="B13" s="139" t="s">
        <v>312</v>
      </c>
      <c r="C13" s="150"/>
      <c r="D13" s="151" t="s">
        <v>30</v>
      </c>
      <c r="E13" s="71" t="s">
        <v>309</v>
      </c>
      <c r="F13" s="150" t="s">
        <v>310</v>
      </c>
      <c r="G13" s="150" t="s">
        <v>311</v>
      </c>
      <c r="H13" s="147" t="s">
        <v>308</v>
      </c>
      <c r="I13" s="108">
        <v>190.5</v>
      </c>
      <c r="J13" s="109">
        <f>ROUND(I13/3,5)</f>
        <v>63.5</v>
      </c>
      <c r="K13" s="115">
        <f>RANK(J13,J$9:J$14,0)</f>
        <v>5</v>
      </c>
      <c r="L13" s="108">
        <v>185.5</v>
      </c>
      <c r="M13" s="109">
        <f>ROUND(L13/3,5)</f>
        <v>61.833329999999997</v>
      </c>
      <c r="N13" s="115">
        <f>RANK(M13,M$9:M$14,0)</f>
        <v>4</v>
      </c>
      <c r="O13" s="108">
        <v>194</v>
      </c>
      <c r="P13" s="109">
        <f>ROUND(O13/3,5)</f>
        <v>64.666669999999996</v>
      </c>
      <c r="Q13" s="115">
        <f>RANK(P13,P$9:P$14,0)</f>
        <v>2</v>
      </c>
      <c r="R13" s="101"/>
      <c r="S13" s="101"/>
      <c r="T13" s="108">
        <f>I13+L13+O13</f>
        <v>570</v>
      </c>
      <c r="U13" s="111">
        <f>ROUND(T13/3/3,5)</f>
        <v>63.333329999999997</v>
      </c>
      <c r="V13" s="112" t="s">
        <v>32</v>
      </c>
    </row>
    <row r="14" spans="1:23" s="105" customFormat="1" ht="32.1" customHeight="1">
      <c r="A14" s="103">
        <f>RANK(U14,$U$10:$U$14,0)</f>
        <v>5</v>
      </c>
      <c r="B14" s="95" t="s">
        <v>362</v>
      </c>
      <c r="C14" s="150"/>
      <c r="D14" s="151" t="s">
        <v>30</v>
      </c>
      <c r="E14" s="149" t="s">
        <v>212</v>
      </c>
      <c r="F14" s="150" t="s">
        <v>213</v>
      </c>
      <c r="G14" s="150" t="s">
        <v>214</v>
      </c>
      <c r="H14" s="147" t="s">
        <v>215</v>
      </c>
      <c r="I14" s="108">
        <v>191</v>
      </c>
      <c r="J14" s="109">
        <f>ROUND(I14/3,5)</f>
        <v>63.666670000000003</v>
      </c>
      <c r="K14" s="115">
        <f>RANK(J14,J$9:J$14,0)</f>
        <v>4</v>
      </c>
      <c r="L14" s="108">
        <v>176.5</v>
      </c>
      <c r="M14" s="109">
        <f>ROUND(L14/3,5)</f>
        <v>58.833329999999997</v>
      </c>
      <c r="N14" s="115">
        <f>RANK(M14,M$9:M$14,0)</f>
        <v>5</v>
      </c>
      <c r="O14" s="108">
        <v>189</v>
      </c>
      <c r="P14" s="109">
        <f>ROUND(O14/3,5)</f>
        <v>63</v>
      </c>
      <c r="Q14" s="115">
        <f>RANK(P14,P$9:P$14,0)</f>
        <v>4</v>
      </c>
      <c r="R14" s="101"/>
      <c r="S14" s="101"/>
      <c r="T14" s="108">
        <f>I14+L14+O14</f>
        <v>556.5</v>
      </c>
      <c r="U14" s="111">
        <f>ROUND(T14/3/3,5)</f>
        <v>61.833329999999997</v>
      </c>
      <c r="V14" s="112" t="s">
        <v>368</v>
      </c>
    </row>
    <row r="15" spans="1:23" ht="24.95" customHeight="1">
      <c r="A15" s="35"/>
      <c r="B15" s="64"/>
      <c r="C15" s="65"/>
      <c r="D15" s="63"/>
      <c r="E15" s="66"/>
      <c r="F15" s="67"/>
      <c r="G15" s="68"/>
      <c r="H15" s="69"/>
      <c r="I15" s="70"/>
      <c r="J15" s="37"/>
      <c r="K15" s="36"/>
      <c r="L15" s="70"/>
      <c r="M15" s="37"/>
      <c r="N15" s="36"/>
      <c r="O15" s="70"/>
      <c r="P15" s="37"/>
      <c r="Q15" s="36"/>
      <c r="R15" s="35"/>
      <c r="S15" s="35"/>
      <c r="T15" s="70"/>
      <c r="U15" s="38"/>
    </row>
    <row r="16" spans="1:23" ht="24.95" customHeight="1">
      <c r="B16" s="24" t="s">
        <v>2</v>
      </c>
      <c r="H16" s="84" t="s">
        <v>351</v>
      </c>
      <c r="I16" s="16"/>
      <c r="J16" s="5"/>
      <c r="K16" s="15"/>
    </row>
    <row r="17" spans="2:11" ht="24.95" customHeight="1">
      <c r="B17" s="29" t="s">
        <v>3</v>
      </c>
      <c r="H17" s="85" t="s">
        <v>96</v>
      </c>
      <c r="I17" s="11"/>
      <c r="J17" s="5"/>
      <c r="K17" s="28"/>
    </row>
    <row r="18" spans="2:11" ht="32.25" customHeight="1"/>
    <row r="19" spans="2:11" ht="32.25" customHeight="1"/>
    <row r="26" spans="2:11" ht="15">
      <c r="B26" s="24"/>
      <c r="H26" s="89"/>
      <c r="I26" s="16"/>
      <c r="J26" s="5"/>
    </row>
    <row r="27" spans="2:11" ht="15">
      <c r="B27" s="29"/>
      <c r="H27" s="85"/>
      <c r="I27" s="11"/>
      <c r="J27" s="5"/>
    </row>
    <row r="32" spans="2:11" ht="32.25" customHeight="1"/>
    <row r="33" ht="29.25" customHeight="1"/>
  </sheetData>
  <mergeCells count="23">
    <mergeCell ref="T8:T9"/>
    <mergeCell ref="U8:U9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opLeftCell="A11" zoomScale="90" zoomScaleNormal="90" workbookViewId="0">
      <selection activeCell="A13" sqref="A13:IV13"/>
    </sheetView>
  </sheetViews>
  <sheetFormatPr defaultRowHeight="12.75"/>
  <cols>
    <col min="1" max="1" width="4.7109375" style="1" customWidth="1"/>
    <col min="2" max="2" width="24.7109375" style="106" customWidth="1"/>
    <col min="3" max="3" width="8.7109375" style="105" hidden="1" customWidth="1"/>
    <col min="4" max="4" width="6.7109375" style="105" customWidth="1"/>
    <col min="5" max="5" width="36.7109375" style="105" customWidth="1"/>
    <col min="6" max="6" width="8.7109375" style="105" hidden="1" customWidth="1"/>
    <col min="7" max="7" width="17.7109375" style="105" hidden="1" customWidth="1"/>
    <col min="8" max="8" width="22.7109375" style="105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14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25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3" ht="24.95" customHeight="1">
      <c r="A6" s="207" t="s">
        <v>354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73"/>
      <c r="C7" s="74"/>
      <c r="D7" s="74"/>
      <c r="E7" s="75"/>
      <c r="F7" s="75"/>
      <c r="G7" s="75"/>
      <c r="H7" s="104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19" t="s">
        <v>17</v>
      </c>
      <c r="C8" s="220" t="s">
        <v>12</v>
      </c>
      <c r="D8" s="221" t="s">
        <v>11</v>
      </c>
      <c r="E8" s="222" t="s">
        <v>18</v>
      </c>
      <c r="F8" s="222" t="s">
        <v>12</v>
      </c>
      <c r="G8" s="222" t="s">
        <v>8</v>
      </c>
      <c r="H8" s="219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 t="s">
        <v>15</v>
      </c>
    </row>
    <row r="9" spans="1:23" ht="39.950000000000003" customHeight="1">
      <c r="A9" s="218"/>
      <c r="B9" s="219"/>
      <c r="C9" s="220"/>
      <c r="D9" s="220"/>
      <c r="E9" s="222"/>
      <c r="F9" s="222"/>
      <c r="G9" s="222"/>
      <c r="H9" s="219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s="105" customFormat="1" ht="31.5" customHeight="1">
      <c r="A10" s="103">
        <f t="shared" ref="A10:A19" si="0">RANK(U10,$U$10:$U$19,0)</f>
        <v>1</v>
      </c>
      <c r="B10" s="48" t="s">
        <v>249</v>
      </c>
      <c r="C10" s="150" t="s">
        <v>250</v>
      </c>
      <c r="D10" s="151" t="s">
        <v>30</v>
      </c>
      <c r="E10" s="8" t="s">
        <v>251</v>
      </c>
      <c r="F10" s="150" t="s">
        <v>252</v>
      </c>
      <c r="G10" s="150" t="s">
        <v>253</v>
      </c>
      <c r="H10" s="147" t="s">
        <v>44</v>
      </c>
      <c r="I10" s="108">
        <v>198</v>
      </c>
      <c r="J10" s="109">
        <f t="shared" ref="J10:J19" si="1">ROUND(I10/3,5)</f>
        <v>66</v>
      </c>
      <c r="K10" s="115">
        <f t="shared" ref="K10:K19" si="2">RANK(J10,J$9:J$19,0)</f>
        <v>3</v>
      </c>
      <c r="L10" s="108">
        <v>199</v>
      </c>
      <c r="M10" s="109">
        <f t="shared" ref="M10:M19" si="3">ROUND(L10/3,5)</f>
        <v>66.333330000000004</v>
      </c>
      <c r="N10" s="115">
        <f t="shared" ref="N10:N19" si="4">RANK(M10,M$9:M$19,0)</f>
        <v>1</v>
      </c>
      <c r="O10" s="108">
        <v>204.5</v>
      </c>
      <c r="P10" s="109">
        <f t="shared" ref="P10:P19" si="5">ROUND(O10/3,5)</f>
        <v>68.166669999999996</v>
      </c>
      <c r="Q10" s="115">
        <f t="shared" ref="Q10:Q19" si="6">RANK(P10,P$9:P$19,0)</f>
        <v>2</v>
      </c>
      <c r="R10" s="101"/>
      <c r="S10" s="101"/>
      <c r="T10" s="108">
        <f t="shared" ref="T10:T19" si="7">I10+L10+O10</f>
        <v>601.5</v>
      </c>
      <c r="U10" s="111">
        <f t="shared" ref="U10:U19" si="8">ROUND(T10/3/3,5)</f>
        <v>66.833330000000004</v>
      </c>
      <c r="V10" s="112"/>
    </row>
    <row r="11" spans="1:23" s="105" customFormat="1" ht="32.1" customHeight="1">
      <c r="A11" s="103">
        <f t="shared" si="0"/>
        <v>2</v>
      </c>
      <c r="B11" s="100" t="s">
        <v>294</v>
      </c>
      <c r="C11" s="150" t="s">
        <v>295</v>
      </c>
      <c r="D11" s="151" t="s">
        <v>30</v>
      </c>
      <c r="E11" s="141" t="s">
        <v>296</v>
      </c>
      <c r="F11" s="150" t="s">
        <v>297</v>
      </c>
      <c r="G11" s="150" t="s">
        <v>298</v>
      </c>
      <c r="H11" s="147" t="s">
        <v>62</v>
      </c>
      <c r="I11" s="108">
        <v>198.5</v>
      </c>
      <c r="J11" s="109">
        <f t="shared" si="1"/>
        <v>66.166669999999996</v>
      </c>
      <c r="K11" s="115">
        <f t="shared" si="2"/>
        <v>2</v>
      </c>
      <c r="L11" s="108">
        <v>197</v>
      </c>
      <c r="M11" s="109">
        <f t="shared" si="3"/>
        <v>65.666669999999996</v>
      </c>
      <c r="N11" s="115">
        <f t="shared" si="4"/>
        <v>3</v>
      </c>
      <c r="O11" s="108">
        <v>205</v>
      </c>
      <c r="P11" s="109">
        <f t="shared" si="5"/>
        <v>68.333330000000004</v>
      </c>
      <c r="Q11" s="115">
        <f t="shared" si="6"/>
        <v>1</v>
      </c>
      <c r="R11" s="101"/>
      <c r="S11" s="101"/>
      <c r="T11" s="108">
        <f t="shared" si="7"/>
        <v>600.5</v>
      </c>
      <c r="U11" s="111">
        <f t="shared" si="8"/>
        <v>66.722219999999993</v>
      </c>
      <c r="V11" s="112"/>
    </row>
    <row r="12" spans="1:23" s="105" customFormat="1" ht="32.1" customHeight="1">
      <c r="A12" s="103">
        <f t="shared" si="0"/>
        <v>3</v>
      </c>
      <c r="B12" s="99" t="s">
        <v>289</v>
      </c>
      <c r="C12" s="150" t="s">
        <v>290</v>
      </c>
      <c r="D12" s="151" t="s">
        <v>30</v>
      </c>
      <c r="E12" s="62" t="s">
        <v>291</v>
      </c>
      <c r="F12" s="150" t="s">
        <v>292</v>
      </c>
      <c r="G12" s="150" t="s">
        <v>293</v>
      </c>
      <c r="H12" s="147" t="s">
        <v>62</v>
      </c>
      <c r="I12" s="108">
        <v>200</v>
      </c>
      <c r="J12" s="109">
        <f t="shared" si="1"/>
        <v>66.666669999999996</v>
      </c>
      <c r="K12" s="115">
        <f t="shared" si="2"/>
        <v>1</v>
      </c>
      <c r="L12" s="108">
        <v>197.5</v>
      </c>
      <c r="M12" s="109">
        <f t="shared" si="3"/>
        <v>65.833330000000004</v>
      </c>
      <c r="N12" s="115">
        <f t="shared" si="4"/>
        <v>2</v>
      </c>
      <c r="O12" s="108">
        <v>191.5</v>
      </c>
      <c r="P12" s="109">
        <f t="shared" si="5"/>
        <v>63.833329999999997</v>
      </c>
      <c r="Q12" s="115">
        <f t="shared" si="6"/>
        <v>3</v>
      </c>
      <c r="R12" s="101"/>
      <c r="S12" s="101"/>
      <c r="T12" s="108">
        <f t="shared" si="7"/>
        <v>589</v>
      </c>
      <c r="U12" s="111">
        <f t="shared" si="8"/>
        <v>65.44444</v>
      </c>
      <c r="V12" s="112"/>
    </row>
    <row r="13" spans="1:23" s="105" customFormat="1" ht="32.1" customHeight="1">
      <c r="A13" s="103">
        <f t="shared" si="0"/>
        <v>4</v>
      </c>
      <c r="B13" s="47" t="s">
        <v>68</v>
      </c>
      <c r="C13" s="150" t="s">
        <v>49</v>
      </c>
      <c r="D13" s="151">
        <v>2</v>
      </c>
      <c r="E13" s="8" t="s">
        <v>46</v>
      </c>
      <c r="F13" s="150" t="s">
        <v>47</v>
      </c>
      <c r="G13" s="150" t="s">
        <v>48</v>
      </c>
      <c r="H13" s="147" t="s">
        <v>31</v>
      </c>
      <c r="I13" s="108">
        <v>188</v>
      </c>
      <c r="J13" s="109">
        <f t="shared" si="1"/>
        <v>62.666670000000003</v>
      </c>
      <c r="K13" s="115">
        <f t="shared" si="2"/>
        <v>4</v>
      </c>
      <c r="L13" s="108">
        <v>190</v>
      </c>
      <c r="M13" s="109">
        <f t="shared" si="3"/>
        <v>63.333329999999997</v>
      </c>
      <c r="N13" s="115">
        <f t="shared" si="4"/>
        <v>4</v>
      </c>
      <c r="O13" s="108">
        <v>190</v>
      </c>
      <c r="P13" s="109">
        <f t="shared" si="5"/>
        <v>63.333329999999997</v>
      </c>
      <c r="Q13" s="115">
        <f t="shared" si="6"/>
        <v>4</v>
      </c>
      <c r="R13" s="101"/>
      <c r="S13" s="101"/>
      <c r="T13" s="108">
        <f t="shared" si="7"/>
        <v>568</v>
      </c>
      <c r="U13" s="111">
        <f t="shared" si="8"/>
        <v>63.111109999999996</v>
      </c>
      <c r="V13" s="112"/>
    </row>
    <row r="14" spans="1:23" s="105" customFormat="1" ht="32.1" customHeight="1">
      <c r="A14" s="103">
        <f t="shared" si="0"/>
        <v>5</v>
      </c>
      <c r="B14" s="79" t="s">
        <v>74</v>
      </c>
      <c r="C14" s="150" t="s">
        <v>73</v>
      </c>
      <c r="D14" s="151" t="s">
        <v>30</v>
      </c>
      <c r="E14" s="56" t="s">
        <v>37</v>
      </c>
      <c r="F14" s="150" t="s">
        <v>38</v>
      </c>
      <c r="G14" s="150" t="s">
        <v>39</v>
      </c>
      <c r="H14" s="152" t="s">
        <v>35</v>
      </c>
      <c r="I14" s="108">
        <v>188</v>
      </c>
      <c r="J14" s="109">
        <f t="shared" si="1"/>
        <v>62.666670000000003</v>
      </c>
      <c r="K14" s="115">
        <f t="shared" si="2"/>
        <v>4</v>
      </c>
      <c r="L14" s="108">
        <v>179</v>
      </c>
      <c r="M14" s="109">
        <f t="shared" si="3"/>
        <v>59.666670000000003</v>
      </c>
      <c r="N14" s="115">
        <f t="shared" si="4"/>
        <v>5</v>
      </c>
      <c r="O14" s="108">
        <v>181</v>
      </c>
      <c r="P14" s="109">
        <f t="shared" si="5"/>
        <v>60.333329999999997</v>
      </c>
      <c r="Q14" s="115">
        <f t="shared" si="6"/>
        <v>6</v>
      </c>
      <c r="R14" s="101"/>
      <c r="S14" s="101"/>
      <c r="T14" s="108">
        <f t="shared" si="7"/>
        <v>548</v>
      </c>
      <c r="U14" s="111">
        <f t="shared" si="8"/>
        <v>60.888890000000004</v>
      </c>
      <c r="V14" s="112"/>
    </row>
    <row r="15" spans="1:23" s="105" customFormat="1" ht="32.1" customHeight="1">
      <c r="A15" s="103">
        <f t="shared" si="0"/>
        <v>6</v>
      </c>
      <c r="B15" s="160" t="s">
        <v>306</v>
      </c>
      <c r="C15" s="150" t="s">
        <v>307</v>
      </c>
      <c r="D15" s="151">
        <v>2</v>
      </c>
      <c r="E15" s="71" t="s">
        <v>309</v>
      </c>
      <c r="F15" s="150" t="s">
        <v>310</v>
      </c>
      <c r="G15" s="150" t="s">
        <v>311</v>
      </c>
      <c r="H15" s="147" t="s">
        <v>308</v>
      </c>
      <c r="I15" s="108">
        <v>179.5</v>
      </c>
      <c r="J15" s="109">
        <f t="shared" si="1"/>
        <v>59.833329999999997</v>
      </c>
      <c r="K15" s="115">
        <f t="shared" si="2"/>
        <v>7</v>
      </c>
      <c r="L15" s="108">
        <v>177</v>
      </c>
      <c r="M15" s="109">
        <f t="shared" si="3"/>
        <v>59</v>
      </c>
      <c r="N15" s="115">
        <f t="shared" si="4"/>
        <v>6</v>
      </c>
      <c r="O15" s="108">
        <v>182.5</v>
      </c>
      <c r="P15" s="109">
        <f t="shared" si="5"/>
        <v>60.833329999999997</v>
      </c>
      <c r="Q15" s="115">
        <f t="shared" si="6"/>
        <v>5</v>
      </c>
      <c r="R15" s="101"/>
      <c r="S15" s="101"/>
      <c r="T15" s="108">
        <f t="shared" si="7"/>
        <v>539</v>
      </c>
      <c r="U15" s="111">
        <f t="shared" si="8"/>
        <v>59.888890000000004</v>
      </c>
      <c r="V15" s="112"/>
    </row>
    <row r="16" spans="1:23" s="105" customFormat="1" ht="32.1" customHeight="1">
      <c r="A16" s="103">
        <f t="shared" si="0"/>
        <v>7</v>
      </c>
      <c r="B16" s="139" t="s">
        <v>275</v>
      </c>
      <c r="C16" s="138" t="s">
        <v>274</v>
      </c>
      <c r="D16" s="135" t="s">
        <v>67</v>
      </c>
      <c r="E16" s="148" t="s">
        <v>276</v>
      </c>
      <c r="F16" s="150" t="s">
        <v>277</v>
      </c>
      <c r="G16" s="150" t="s">
        <v>278</v>
      </c>
      <c r="H16" s="147" t="s">
        <v>31</v>
      </c>
      <c r="I16" s="108">
        <v>182</v>
      </c>
      <c r="J16" s="109">
        <f t="shared" si="1"/>
        <v>60.666670000000003</v>
      </c>
      <c r="K16" s="115">
        <f t="shared" si="2"/>
        <v>6</v>
      </c>
      <c r="L16" s="108">
        <v>177</v>
      </c>
      <c r="M16" s="109">
        <f t="shared" si="3"/>
        <v>59</v>
      </c>
      <c r="N16" s="115">
        <f t="shared" si="4"/>
        <v>6</v>
      </c>
      <c r="O16" s="108">
        <v>169</v>
      </c>
      <c r="P16" s="109">
        <f t="shared" si="5"/>
        <v>56.333329999999997</v>
      </c>
      <c r="Q16" s="115">
        <f t="shared" si="6"/>
        <v>9</v>
      </c>
      <c r="R16" s="101"/>
      <c r="S16" s="101"/>
      <c r="T16" s="108">
        <f t="shared" si="7"/>
        <v>528</v>
      </c>
      <c r="U16" s="111">
        <f t="shared" si="8"/>
        <v>58.666670000000003</v>
      </c>
      <c r="V16" s="112"/>
    </row>
    <row r="17" spans="1:22" s="105" customFormat="1" ht="32.1" customHeight="1">
      <c r="A17" s="103">
        <f t="shared" si="0"/>
        <v>8</v>
      </c>
      <c r="B17" s="60" t="s">
        <v>279</v>
      </c>
      <c r="C17" s="150"/>
      <c r="D17" s="151" t="s">
        <v>30</v>
      </c>
      <c r="E17" s="149" t="s">
        <v>212</v>
      </c>
      <c r="F17" s="150" t="s">
        <v>213</v>
      </c>
      <c r="G17" s="150" t="s">
        <v>214</v>
      </c>
      <c r="H17" s="147" t="s">
        <v>215</v>
      </c>
      <c r="I17" s="108">
        <v>178.5</v>
      </c>
      <c r="J17" s="109">
        <f t="shared" si="1"/>
        <v>59.5</v>
      </c>
      <c r="K17" s="115">
        <f t="shared" si="2"/>
        <v>8</v>
      </c>
      <c r="L17" s="108">
        <v>169.5</v>
      </c>
      <c r="M17" s="109">
        <f t="shared" si="3"/>
        <v>56.5</v>
      </c>
      <c r="N17" s="115">
        <f t="shared" si="4"/>
        <v>8</v>
      </c>
      <c r="O17" s="108">
        <v>171.5</v>
      </c>
      <c r="P17" s="109">
        <f t="shared" si="5"/>
        <v>57.166670000000003</v>
      </c>
      <c r="Q17" s="115">
        <f t="shared" si="6"/>
        <v>7</v>
      </c>
      <c r="R17" s="101"/>
      <c r="S17" s="101"/>
      <c r="T17" s="108">
        <f t="shared" si="7"/>
        <v>519.5</v>
      </c>
      <c r="U17" s="111">
        <f t="shared" si="8"/>
        <v>57.72222</v>
      </c>
      <c r="V17" s="112"/>
    </row>
    <row r="18" spans="1:22" s="105" customFormat="1" ht="32.1" customHeight="1">
      <c r="A18" s="103">
        <f t="shared" si="0"/>
        <v>9</v>
      </c>
      <c r="B18" s="160" t="s">
        <v>284</v>
      </c>
      <c r="C18" s="150" t="s">
        <v>285</v>
      </c>
      <c r="D18" s="151">
        <v>2</v>
      </c>
      <c r="E18" s="141" t="s">
        <v>286</v>
      </c>
      <c r="F18" s="150" t="s">
        <v>287</v>
      </c>
      <c r="G18" s="150" t="s">
        <v>288</v>
      </c>
      <c r="H18" s="147" t="s">
        <v>29</v>
      </c>
      <c r="I18" s="108">
        <v>172.5</v>
      </c>
      <c r="J18" s="109">
        <f t="shared" si="1"/>
        <v>57.5</v>
      </c>
      <c r="K18" s="115">
        <f t="shared" si="2"/>
        <v>9</v>
      </c>
      <c r="L18" s="108">
        <v>168.5</v>
      </c>
      <c r="M18" s="109">
        <f t="shared" si="3"/>
        <v>56.166670000000003</v>
      </c>
      <c r="N18" s="115">
        <f t="shared" si="4"/>
        <v>9</v>
      </c>
      <c r="O18" s="108">
        <v>171</v>
      </c>
      <c r="P18" s="109">
        <f t="shared" si="5"/>
        <v>57</v>
      </c>
      <c r="Q18" s="115">
        <f t="shared" si="6"/>
        <v>8</v>
      </c>
      <c r="R18" s="101"/>
      <c r="S18" s="101"/>
      <c r="T18" s="108">
        <f t="shared" si="7"/>
        <v>512</v>
      </c>
      <c r="U18" s="111">
        <f t="shared" si="8"/>
        <v>56.888890000000004</v>
      </c>
      <c r="V18" s="112"/>
    </row>
    <row r="19" spans="1:22" s="105" customFormat="1" ht="32.1" customHeight="1">
      <c r="A19" s="103">
        <f t="shared" si="0"/>
        <v>10</v>
      </c>
      <c r="B19" s="134" t="s">
        <v>69</v>
      </c>
      <c r="C19" s="150" t="s">
        <v>70</v>
      </c>
      <c r="D19" s="151" t="s">
        <v>30</v>
      </c>
      <c r="E19" s="62" t="s">
        <v>71</v>
      </c>
      <c r="F19" s="150" t="s">
        <v>72</v>
      </c>
      <c r="G19" s="150" t="s">
        <v>55</v>
      </c>
      <c r="H19" s="147" t="s">
        <v>29</v>
      </c>
      <c r="I19" s="108">
        <v>165.5</v>
      </c>
      <c r="J19" s="109">
        <f t="shared" si="1"/>
        <v>55.166670000000003</v>
      </c>
      <c r="K19" s="115">
        <f t="shared" si="2"/>
        <v>10</v>
      </c>
      <c r="L19" s="108">
        <v>164.5</v>
      </c>
      <c r="M19" s="109">
        <f t="shared" si="3"/>
        <v>54.833329999999997</v>
      </c>
      <c r="N19" s="115">
        <f t="shared" si="4"/>
        <v>10</v>
      </c>
      <c r="O19" s="108">
        <v>164.5</v>
      </c>
      <c r="P19" s="109">
        <f t="shared" si="5"/>
        <v>54.833329999999997</v>
      </c>
      <c r="Q19" s="115">
        <f t="shared" si="6"/>
        <v>10</v>
      </c>
      <c r="R19" s="101"/>
      <c r="S19" s="101"/>
      <c r="T19" s="108">
        <f t="shared" si="7"/>
        <v>494.5</v>
      </c>
      <c r="U19" s="111">
        <f t="shared" si="8"/>
        <v>54.94444</v>
      </c>
      <c r="V19" s="112"/>
    </row>
    <row r="20" spans="1:22" ht="24.95" customHeight="1">
      <c r="A20" s="35"/>
      <c r="B20" s="64"/>
      <c r="C20" s="65"/>
      <c r="D20" s="63"/>
      <c r="E20" s="66"/>
      <c r="F20" s="67"/>
      <c r="G20" s="68"/>
      <c r="H20" s="69"/>
      <c r="I20" s="70"/>
      <c r="J20" s="37"/>
      <c r="K20" s="36"/>
      <c r="L20" s="70"/>
      <c r="M20" s="37"/>
      <c r="N20" s="36"/>
      <c r="O20" s="70"/>
      <c r="P20" s="37"/>
      <c r="Q20" s="36"/>
      <c r="R20" s="35"/>
      <c r="S20" s="35"/>
      <c r="T20" s="70"/>
      <c r="U20" s="38"/>
    </row>
    <row r="21" spans="1:22" ht="24.95" customHeight="1">
      <c r="B21" s="24" t="s">
        <v>2</v>
      </c>
      <c r="H21" s="84" t="s">
        <v>351</v>
      </c>
      <c r="I21" s="16"/>
      <c r="J21" s="5"/>
      <c r="K21" s="15"/>
    </row>
    <row r="22" spans="1:22" ht="24.95" customHeight="1">
      <c r="B22" s="29" t="s">
        <v>3</v>
      </c>
      <c r="H22" s="85" t="s">
        <v>96</v>
      </c>
      <c r="I22" s="11"/>
      <c r="J22" s="5"/>
      <c r="K22" s="28"/>
    </row>
    <row r="23" spans="1:22" ht="32.25" customHeight="1"/>
    <row r="24" spans="1:22" ht="32.25" customHeight="1"/>
    <row r="31" spans="1:22" ht="15">
      <c r="B31" s="24"/>
      <c r="H31" s="89"/>
      <c r="I31" s="16"/>
      <c r="J31" s="5"/>
    </row>
    <row r="32" spans="1:22" ht="15">
      <c r="B32" s="29"/>
      <c r="H32" s="85"/>
      <c r="I32" s="11"/>
      <c r="J32" s="5"/>
    </row>
    <row r="37" ht="32.25" customHeight="1"/>
    <row r="38" ht="29.25" customHeight="1"/>
  </sheetData>
  <mergeCells count="23">
    <mergeCell ref="T8:T9"/>
    <mergeCell ref="U8:U9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="90" zoomScaleNormal="90" workbookViewId="0">
      <selection activeCell="P7" sqref="P7:V7"/>
    </sheetView>
  </sheetViews>
  <sheetFormatPr defaultRowHeight="12.75"/>
  <cols>
    <col min="1" max="1" width="4.7109375" style="1" customWidth="1"/>
    <col min="2" max="2" width="24.7109375" style="106" customWidth="1"/>
    <col min="3" max="3" width="8.7109375" style="105" hidden="1" customWidth="1"/>
    <col min="4" max="4" width="6.7109375" style="105" customWidth="1"/>
    <col min="5" max="5" width="36.7109375" style="105" customWidth="1"/>
    <col min="6" max="6" width="8.7109375" style="105" hidden="1" customWidth="1"/>
    <col min="7" max="7" width="17.7109375" style="105" hidden="1" customWidth="1"/>
    <col min="8" max="8" width="22.7109375" style="105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14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24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3" ht="24.95" customHeight="1">
      <c r="A6" s="207" t="s">
        <v>354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73"/>
      <c r="C7" s="74"/>
      <c r="D7" s="74"/>
      <c r="E7" s="75"/>
      <c r="F7" s="75"/>
      <c r="G7" s="75"/>
      <c r="H7" s="104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19" t="s">
        <v>17</v>
      </c>
      <c r="C8" s="220" t="s">
        <v>12</v>
      </c>
      <c r="D8" s="221" t="s">
        <v>11</v>
      </c>
      <c r="E8" s="222" t="s">
        <v>18</v>
      </c>
      <c r="F8" s="222" t="s">
        <v>12</v>
      </c>
      <c r="G8" s="222" t="s">
        <v>8</v>
      </c>
      <c r="H8" s="219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 t="s">
        <v>15</v>
      </c>
    </row>
    <row r="9" spans="1:23" ht="39.950000000000003" customHeight="1">
      <c r="A9" s="218"/>
      <c r="B9" s="219"/>
      <c r="C9" s="220"/>
      <c r="D9" s="220"/>
      <c r="E9" s="222"/>
      <c r="F9" s="222"/>
      <c r="G9" s="222"/>
      <c r="H9" s="219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s="105" customFormat="1" ht="31.5" customHeight="1">
      <c r="A10" s="103">
        <f>RANK(U10,$U$10:$U$14,0)</f>
        <v>1</v>
      </c>
      <c r="B10" s="50" t="s">
        <v>218</v>
      </c>
      <c r="C10" s="150" t="s">
        <v>219</v>
      </c>
      <c r="D10" s="151" t="s">
        <v>33</v>
      </c>
      <c r="E10" s="149" t="s">
        <v>304</v>
      </c>
      <c r="F10" s="150" t="s">
        <v>305</v>
      </c>
      <c r="G10" s="150" t="s">
        <v>171</v>
      </c>
      <c r="H10" s="147" t="s">
        <v>147</v>
      </c>
      <c r="I10" s="108">
        <v>201</v>
      </c>
      <c r="J10" s="109">
        <f>ROUND(I10/3,5)</f>
        <v>67</v>
      </c>
      <c r="K10" s="115">
        <f>RANK(J10,J$9:J$14,0)</f>
        <v>1</v>
      </c>
      <c r="L10" s="108">
        <v>196.5</v>
      </c>
      <c r="M10" s="109">
        <f>ROUND(L10/3,5)</f>
        <v>65.5</v>
      </c>
      <c r="N10" s="115">
        <f>RANK(M10,M$9:M$14,0)</f>
        <v>2</v>
      </c>
      <c r="O10" s="108">
        <v>205.5</v>
      </c>
      <c r="P10" s="109">
        <f>ROUND(O10/3,5)</f>
        <v>68.5</v>
      </c>
      <c r="Q10" s="115">
        <f>RANK(P10,P$9:P$14,0)</f>
        <v>1</v>
      </c>
      <c r="R10" s="101"/>
      <c r="S10" s="101"/>
      <c r="T10" s="108">
        <f>I10+L10+O10</f>
        <v>603</v>
      </c>
      <c r="U10" s="111">
        <f>ROUND(T10/3/3,5)</f>
        <v>67</v>
      </c>
      <c r="V10" s="112"/>
    </row>
    <row r="11" spans="1:23" s="105" customFormat="1" ht="32.1" customHeight="1">
      <c r="A11" s="103">
        <f>RANK(U11,$U$10:$U$14,0)</f>
        <v>2</v>
      </c>
      <c r="B11" s="50" t="s">
        <v>107</v>
      </c>
      <c r="C11" s="150" t="s">
        <v>108</v>
      </c>
      <c r="D11" s="151" t="s">
        <v>28</v>
      </c>
      <c r="E11" s="47" t="s">
        <v>364</v>
      </c>
      <c r="F11" s="132" t="s">
        <v>34</v>
      </c>
      <c r="G11" s="13" t="s">
        <v>111</v>
      </c>
      <c r="H11" s="147" t="s">
        <v>31</v>
      </c>
      <c r="I11" s="108">
        <v>196.5</v>
      </c>
      <c r="J11" s="109">
        <f>ROUND(I11/3,5)</f>
        <v>65.5</v>
      </c>
      <c r="K11" s="115">
        <f>RANK(J11,J$9:J$14,0)</f>
        <v>2</v>
      </c>
      <c r="L11" s="108">
        <v>197.5</v>
      </c>
      <c r="M11" s="109">
        <f>ROUND(L11/3,5)</f>
        <v>65.833330000000004</v>
      </c>
      <c r="N11" s="115">
        <f>RANK(M11,M$9:M$14,0)</f>
        <v>1</v>
      </c>
      <c r="O11" s="108">
        <v>200.5</v>
      </c>
      <c r="P11" s="109">
        <f>ROUND(O11/3,5)</f>
        <v>66.833330000000004</v>
      </c>
      <c r="Q11" s="115">
        <f>RANK(P11,P$9:P$14,0)</f>
        <v>2</v>
      </c>
      <c r="R11" s="101"/>
      <c r="S11" s="101"/>
      <c r="T11" s="108">
        <f>I11+L11+O11</f>
        <v>594.5</v>
      </c>
      <c r="U11" s="111">
        <f>ROUND(T11/3/3,5)</f>
        <v>66.05556</v>
      </c>
      <c r="V11" s="112"/>
    </row>
    <row r="12" spans="1:23" s="105" customFormat="1" ht="32.1" customHeight="1">
      <c r="A12" s="103">
        <f>RANK(U12,$U$10:$U$14,0)</f>
        <v>3</v>
      </c>
      <c r="B12" s="50" t="s">
        <v>107</v>
      </c>
      <c r="C12" s="150" t="s">
        <v>108</v>
      </c>
      <c r="D12" s="151" t="s">
        <v>28</v>
      </c>
      <c r="E12" s="131" t="s">
        <v>113</v>
      </c>
      <c r="F12" s="162" t="s">
        <v>112</v>
      </c>
      <c r="G12" s="150" t="s">
        <v>111</v>
      </c>
      <c r="H12" s="147" t="s">
        <v>31</v>
      </c>
      <c r="I12" s="108">
        <v>196.5</v>
      </c>
      <c r="J12" s="109">
        <f>ROUND(I12/3,5)</f>
        <v>65.5</v>
      </c>
      <c r="K12" s="115">
        <f>RANK(J12,J$9:J$14,0)</f>
        <v>2</v>
      </c>
      <c r="L12" s="108">
        <v>187.5</v>
      </c>
      <c r="M12" s="109">
        <f>ROUND(L12/3,5)</f>
        <v>62.5</v>
      </c>
      <c r="N12" s="115">
        <f>RANK(M12,M$9:M$14,0)</f>
        <v>5</v>
      </c>
      <c r="O12" s="108">
        <v>198</v>
      </c>
      <c r="P12" s="109">
        <f>ROUND(O12/3,5)</f>
        <v>66</v>
      </c>
      <c r="Q12" s="115">
        <f>RANK(P12,P$9:P$14,0)</f>
        <v>3</v>
      </c>
      <c r="R12" s="101"/>
      <c r="S12" s="101"/>
      <c r="T12" s="108">
        <f>I12+L12+O12</f>
        <v>582</v>
      </c>
      <c r="U12" s="111">
        <f>ROUND(T12/3/3,5)</f>
        <v>64.666669999999996</v>
      </c>
      <c r="V12" s="112"/>
    </row>
    <row r="13" spans="1:23" s="105" customFormat="1" ht="32.1" customHeight="1">
      <c r="A13" s="103">
        <f>RANK(U13,$U$10:$U$14,0)</f>
        <v>4</v>
      </c>
      <c r="B13" s="55" t="s">
        <v>299</v>
      </c>
      <c r="C13" s="150" t="s">
        <v>300</v>
      </c>
      <c r="D13" s="151" t="s">
        <v>33</v>
      </c>
      <c r="E13" s="141" t="s">
        <v>301</v>
      </c>
      <c r="F13" s="150" t="s">
        <v>302</v>
      </c>
      <c r="G13" s="150" t="s">
        <v>303</v>
      </c>
      <c r="H13" s="147" t="s">
        <v>147</v>
      </c>
      <c r="I13" s="108">
        <v>192</v>
      </c>
      <c r="J13" s="109">
        <f>ROUND(I13/3,5)</f>
        <v>64</v>
      </c>
      <c r="K13" s="115">
        <f>RANK(J13,J$9:J$14,0)</f>
        <v>5</v>
      </c>
      <c r="L13" s="108">
        <v>189.5</v>
      </c>
      <c r="M13" s="109">
        <f>ROUND(L13/3,5)</f>
        <v>63.166670000000003</v>
      </c>
      <c r="N13" s="115">
        <f>RANK(M13,M$9:M$14,0)</f>
        <v>3</v>
      </c>
      <c r="O13" s="108">
        <v>195</v>
      </c>
      <c r="P13" s="109">
        <f>ROUND(O13/3,5)</f>
        <v>65</v>
      </c>
      <c r="Q13" s="115">
        <f>RANK(P13,P$9:P$14,0)</f>
        <v>4</v>
      </c>
      <c r="R13" s="101"/>
      <c r="S13" s="101"/>
      <c r="T13" s="108">
        <f>I13+L13+O13</f>
        <v>576.5</v>
      </c>
      <c r="U13" s="111">
        <f>ROUND(T13/3/3,5)</f>
        <v>64.05556</v>
      </c>
      <c r="V13" s="112"/>
    </row>
    <row r="14" spans="1:23" s="105" customFormat="1" ht="32.1" customHeight="1">
      <c r="A14" s="103">
        <f>RANK(U14,$U$10:$U$14,0)</f>
        <v>5</v>
      </c>
      <c r="B14" s="50" t="s">
        <v>51</v>
      </c>
      <c r="C14" s="150" t="s">
        <v>52</v>
      </c>
      <c r="D14" s="151" t="s">
        <v>28</v>
      </c>
      <c r="E14" s="170" t="s">
        <v>94</v>
      </c>
      <c r="F14" s="164" t="s">
        <v>92</v>
      </c>
      <c r="G14" s="164" t="s">
        <v>93</v>
      </c>
      <c r="H14" s="147" t="s">
        <v>29</v>
      </c>
      <c r="I14" s="108">
        <v>194</v>
      </c>
      <c r="J14" s="109">
        <f>ROUND(I14/3,5)</f>
        <v>64.666669999999996</v>
      </c>
      <c r="K14" s="115">
        <f>RANK(J14,J$9:J$14,0)</f>
        <v>4</v>
      </c>
      <c r="L14" s="108">
        <v>188</v>
      </c>
      <c r="M14" s="109">
        <f>ROUND(L14/3,5)</f>
        <v>62.666670000000003</v>
      </c>
      <c r="N14" s="115">
        <f>RANK(M14,M$9:M$14,0)</f>
        <v>4</v>
      </c>
      <c r="O14" s="108">
        <v>190.5</v>
      </c>
      <c r="P14" s="109">
        <f>ROUND(O14/3,5)</f>
        <v>63.5</v>
      </c>
      <c r="Q14" s="115">
        <f>RANK(P14,P$9:P$14,0)</f>
        <v>5</v>
      </c>
      <c r="R14" s="101"/>
      <c r="S14" s="101"/>
      <c r="T14" s="108">
        <f>I14+L14+O14</f>
        <v>572.5</v>
      </c>
      <c r="U14" s="111">
        <f>ROUND(T14/3/3,5)</f>
        <v>63.611109999999996</v>
      </c>
      <c r="V14" s="112"/>
    </row>
    <row r="15" spans="1:23" ht="24.95" customHeight="1">
      <c r="A15" s="35"/>
      <c r="B15" s="64"/>
      <c r="C15" s="65"/>
      <c r="D15" s="63"/>
      <c r="E15" s="66"/>
      <c r="F15" s="67"/>
      <c r="G15" s="68"/>
      <c r="H15" s="69"/>
      <c r="I15" s="70"/>
      <c r="J15" s="37"/>
      <c r="K15" s="36"/>
      <c r="L15" s="70"/>
      <c r="M15" s="37"/>
      <c r="N15" s="36"/>
      <c r="O15" s="70"/>
      <c r="P15" s="37"/>
      <c r="Q15" s="36"/>
      <c r="R15" s="35"/>
      <c r="S15" s="35"/>
      <c r="T15" s="70"/>
      <c r="U15" s="38"/>
    </row>
    <row r="16" spans="1:23" ht="24.95" customHeight="1">
      <c r="B16" s="24" t="s">
        <v>2</v>
      </c>
      <c r="H16" s="84" t="s">
        <v>351</v>
      </c>
      <c r="I16" s="16"/>
      <c r="J16" s="5"/>
      <c r="K16" s="15"/>
    </row>
    <row r="17" spans="2:11" ht="24.95" customHeight="1">
      <c r="B17" s="29" t="s">
        <v>3</v>
      </c>
      <c r="H17" s="85" t="s">
        <v>96</v>
      </c>
      <c r="I17" s="11"/>
      <c r="J17" s="5"/>
      <c r="K17" s="28"/>
    </row>
    <row r="18" spans="2:11" ht="32.25" customHeight="1"/>
    <row r="19" spans="2:11" ht="32.25" customHeight="1"/>
    <row r="26" spans="2:11" ht="15">
      <c r="B26" s="24"/>
      <c r="H26" s="89"/>
      <c r="I26" s="16"/>
      <c r="J26" s="5"/>
    </row>
    <row r="27" spans="2:11" ht="15">
      <c r="B27" s="29"/>
      <c r="H27" s="85"/>
      <c r="I27" s="11"/>
      <c r="J27" s="5"/>
    </row>
    <row r="32" spans="2:11" ht="32.25" customHeight="1"/>
    <row r="33" ht="29.25" customHeight="1"/>
  </sheetData>
  <mergeCells count="23">
    <mergeCell ref="T8:T9"/>
    <mergeCell ref="U8:U9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opLeftCell="A7" zoomScale="90" zoomScaleNormal="90" workbookViewId="0">
      <selection activeCell="A5" sqref="A5:V5"/>
    </sheetView>
  </sheetViews>
  <sheetFormatPr defaultRowHeight="12.75"/>
  <cols>
    <col min="1" max="1" width="4.7109375" style="1" customWidth="1"/>
    <col min="2" max="2" width="24.7109375" style="106" customWidth="1"/>
    <col min="3" max="3" width="8.7109375" style="105" hidden="1" customWidth="1"/>
    <col min="4" max="4" width="6.7109375" style="105" customWidth="1"/>
    <col min="5" max="5" width="36.7109375" style="105" customWidth="1"/>
    <col min="6" max="6" width="8.7109375" style="105" hidden="1" customWidth="1"/>
    <col min="7" max="7" width="17.7109375" style="105" hidden="1" customWidth="1"/>
    <col min="8" max="8" width="22.7109375" style="105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56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369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3" ht="24.95" customHeight="1">
      <c r="A6" s="207" t="s">
        <v>354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73"/>
      <c r="C7" s="74"/>
      <c r="D7" s="74"/>
      <c r="E7" s="75"/>
      <c r="F7" s="75"/>
      <c r="G7" s="75"/>
      <c r="H7" s="104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19" t="s">
        <v>17</v>
      </c>
      <c r="C8" s="220" t="s">
        <v>12</v>
      </c>
      <c r="D8" s="221" t="s">
        <v>11</v>
      </c>
      <c r="E8" s="222" t="s">
        <v>18</v>
      </c>
      <c r="F8" s="222" t="s">
        <v>12</v>
      </c>
      <c r="G8" s="222" t="s">
        <v>8</v>
      </c>
      <c r="H8" s="219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 t="s">
        <v>15</v>
      </c>
    </row>
    <row r="9" spans="1:23" ht="39.950000000000003" customHeight="1">
      <c r="A9" s="218"/>
      <c r="B9" s="219"/>
      <c r="C9" s="220"/>
      <c r="D9" s="220"/>
      <c r="E9" s="222"/>
      <c r="F9" s="222"/>
      <c r="G9" s="222"/>
      <c r="H9" s="219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ht="24.95" customHeight="1">
      <c r="A10" s="228" t="s">
        <v>24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0"/>
      <c r="V10" s="119"/>
    </row>
    <row r="11" spans="1:23" s="105" customFormat="1" ht="31.5" customHeight="1">
      <c r="A11" s="103">
        <f>RANK(U11,$U$11:$U$11,0)</f>
        <v>1</v>
      </c>
      <c r="B11" s="60" t="s">
        <v>196</v>
      </c>
      <c r="C11" s="146" t="s">
        <v>197</v>
      </c>
      <c r="D11" s="145" t="s">
        <v>30</v>
      </c>
      <c r="E11" s="137" t="s">
        <v>198</v>
      </c>
      <c r="F11" s="146" t="s">
        <v>199</v>
      </c>
      <c r="G11" s="146" t="s">
        <v>200</v>
      </c>
      <c r="H11" s="147" t="s">
        <v>146</v>
      </c>
      <c r="I11" s="108">
        <v>196</v>
      </c>
      <c r="J11" s="109">
        <f>ROUND(I11/3.3,5)</f>
        <v>59.393940000000001</v>
      </c>
      <c r="K11" s="115">
        <f>RANK(J11,J$9:J$11,0)</f>
        <v>1</v>
      </c>
      <c r="L11" s="108">
        <v>193</v>
      </c>
      <c r="M11" s="109">
        <f>ROUND(L11/3.3,5)</f>
        <v>58.484850000000002</v>
      </c>
      <c r="N11" s="115">
        <f>RANK(M11,M$9:M$11,0)</f>
        <v>1</v>
      </c>
      <c r="O11" s="108">
        <v>188.5</v>
      </c>
      <c r="P11" s="109">
        <f>ROUND(O11/3.3,5)</f>
        <v>57.121209999999998</v>
      </c>
      <c r="Q11" s="115">
        <f>RANK(P11,P$9:P$11,0)</f>
        <v>1</v>
      </c>
      <c r="R11" s="101"/>
      <c r="S11" s="101"/>
      <c r="T11" s="108">
        <f>I11+L11+O11</f>
        <v>577.5</v>
      </c>
      <c r="U11" s="111">
        <f>ROUND(T11/3.3/3,5)</f>
        <v>58.333329999999997</v>
      </c>
      <c r="V11" s="112"/>
    </row>
    <row r="12" spans="1:23" s="105" customFormat="1" ht="24.95" customHeight="1">
      <c r="A12" s="228" t="s">
        <v>363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30"/>
      <c r="V12" s="112"/>
    </row>
    <row r="13" spans="1:23" s="105" customFormat="1" ht="32.1" customHeight="1">
      <c r="A13" s="103">
        <f>RANK(U13,$U$13:$U$16,0)</f>
        <v>1</v>
      </c>
      <c r="B13" s="133" t="s">
        <v>183</v>
      </c>
      <c r="C13" s="164" t="s">
        <v>184</v>
      </c>
      <c r="D13" s="167" t="s">
        <v>32</v>
      </c>
      <c r="E13" s="93" t="s">
        <v>187</v>
      </c>
      <c r="F13" s="150" t="s">
        <v>188</v>
      </c>
      <c r="G13" s="150" t="s">
        <v>189</v>
      </c>
      <c r="H13" s="147" t="s">
        <v>50</v>
      </c>
      <c r="I13" s="114">
        <v>213</v>
      </c>
      <c r="J13" s="96">
        <f>ROUND(I13/3.3,5)</f>
        <v>64.545450000000002</v>
      </c>
      <c r="K13" s="115">
        <f>RANK(J13,J$13:J$16,0)</f>
        <v>3</v>
      </c>
      <c r="L13" s="114">
        <v>210.5</v>
      </c>
      <c r="M13" s="96">
        <f>ROUND(L13/3.3,5)</f>
        <v>63.787880000000001</v>
      </c>
      <c r="N13" s="115">
        <f>RANK(M13,M$13:M$16,0)</f>
        <v>1</v>
      </c>
      <c r="O13" s="114">
        <v>213.5</v>
      </c>
      <c r="P13" s="96">
        <f>ROUND(O13/3.3,5)</f>
        <v>64.696969999999993</v>
      </c>
      <c r="Q13" s="115">
        <f>RANK(P13,P$13:P$16,0)</f>
        <v>1</v>
      </c>
      <c r="R13" s="116"/>
      <c r="S13" s="116"/>
      <c r="T13" s="114">
        <f>I13+L13+O13</f>
        <v>637</v>
      </c>
      <c r="U13" s="97">
        <f>ROUND(T13/3.3/3,5)</f>
        <v>64.343429999999998</v>
      </c>
      <c r="V13" s="112"/>
    </row>
    <row r="14" spans="1:23" s="105" customFormat="1" ht="32.1" customHeight="1">
      <c r="A14" s="103">
        <f>RANK(U14,$U$13:$U$16,0)</f>
        <v>2</v>
      </c>
      <c r="B14" s="95" t="s">
        <v>191</v>
      </c>
      <c r="C14" s="150" t="s">
        <v>192</v>
      </c>
      <c r="D14" s="151">
        <v>2</v>
      </c>
      <c r="E14" s="156" t="s">
        <v>193</v>
      </c>
      <c r="F14" s="150" t="s">
        <v>194</v>
      </c>
      <c r="G14" s="150" t="s">
        <v>195</v>
      </c>
      <c r="H14" s="147" t="s">
        <v>147</v>
      </c>
      <c r="I14" s="108">
        <v>214.5</v>
      </c>
      <c r="J14" s="109">
        <f>ROUND(I14/3.3,5)</f>
        <v>65</v>
      </c>
      <c r="K14" s="115">
        <f>RANK(J14,J$13:J$16,0)</f>
        <v>2</v>
      </c>
      <c r="L14" s="108">
        <v>208.5</v>
      </c>
      <c r="M14" s="109">
        <f>ROUND(L14/3.3,5)</f>
        <v>63.181820000000002</v>
      </c>
      <c r="N14" s="115">
        <f>RANK(M14,M$13:M$16,0)</f>
        <v>3</v>
      </c>
      <c r="O14" s="108">
        <v>212.5</v>
      </c>
      <c r="P14" s="109">
        <f>ROUND(O14/3.3,5)</f>
        <v>64.393940000000001</v>
      </c>
      <c r="Q14" s="115">
        <f>RANK(P14,P$13:P$16,0)</f>
        <v>2</v>
      </c>
      <c r="R14" s="101"/>
      <c r="S14" s="101"/>
      <c r="T14" s="108">
        <f>I14+L14+O14</f>
        <v>635.5</v>
      </c>
      <c r="U14" s="111">
        <f>ROUND(T14/3.3/3,5)</f>
        <v>64.191919999999996</v>
      </c>
      <c r="V14" s="112"/>
    </row>
    <row r="15" spans="1:23" s="105" customFormat="1" ht="32.1" customHeight="1">
      <c r="A15" s="103">
        <f>RANK(U15,$U$13:$U$16,0)</f>
        <v>3</v>
      </c>
      <c r="B15" s="8" t="s">
        <v>183</v>
      </c>
      <c r="C15" s="150" t="s">
        <v>184</v>
      </c>
      <c r="D15" s="151" t="s">
        <v>28</v>
      </c>
      <c r="E15" s="56" t="s">
        <v>185</v>
      </c>
      <c r="F15" s="162" t="s">
        <v>190</v>
      </c>
      <c r="G15" s="150" t="s">
        <v>186</v>
      </c>
      <c r="H15" s="152" t="s">
        <v>50</v>
      </c>
      <c r="I15" s="108">
        <v>216</v>
      </c>
      <c r="J15" s="109">
        <f>ROUND(I15/3.3,5)</f>
        <v>65.454549999999998</v>
      </c>
      <c r="K15" s="115">
        <f>RANK(J15,J$13:J$16,0)</f>
        <v>1</v>
      </c>
      <c r="L15" s="108">
        <v>209</v>
      </c>
      <c r="M15" s="109">
        <f>ROUND(L15/3.3,5)</f>
        <v>63.333329999999997</v>
      </c>
      <c r="N15" s="115">
        <f>RANK(M15,M$13:M$16,0)</f>
        <v>2</v>
      </c>
      <c r="O15" s="108">
        <v>208.5</v>
      </c>
      <c r="P15" s="109">
        <f>ROUND(O15/3.3,5)</f>
        <v>63.181820000000002</v>
      </c>
      <c r="Q15" s="115">
        <f>RANK(P15,P$13:P$16,0)</f>
        <v>3</v>
      </c>
      <c r="R15" s="101"/>
      <c r="S15" s="101"/>
      <c r="T15" s="108">
        <f>I15+L15+O15</f>
        <v>633.5</v>
      </c>
      <c r="U15" s="111">
        <f>ROUND(T15/3.3/3,5)</f>
        <v>63.989899999999999</v>
      </c>
      <c r="V15" s="112"/>
    </row>
    <row r="16" spans="1:23" s="105" customFormat="1" ht="32.1" customHeight="1">
      <c r="A16" s="103"/>
      <c r="B16" s="166" t="s">
        <v>178</v>
      </c>
      <c r="C16" s="162" t="s">
        <v>179</v>
      </c>
      <c r="D16" s="151" t="s">
        <v>30</v>
      </c>
      <c r="E16" s="155" t="s">
        <v>180</v>
      </c>
      <c r="F16" s="150" t="s">
        <v>181</v>
      </c>
      <c r="G16" s="150" t="s">
        <v>182</v>
      </c>
      <c r="H16" s="147" t="s">
        <v>152</v>
      </c>
      <c r="I16" s="225" t="s">
        <v>370</v>
      </c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7"/>
      <c r="V16" s="112"/>
    </row>
    <row r="17" spans="1:21" ht="32.1" customHeight="1">
      <c r="A17" s="211" t="s">
        <v>371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3"/>
    </row>
    <row r="18" spans="1:21" ht="32.1" customHeight="1">
      <c r="A18" s="103"/>
      <c r="B18" s="100" t="s">
        <v>201</v>
      </c>
      <c r="C18" s="150" t="s">
        <v>202</v>
      </c>
      <c r="D18" s="151">
        <v>2</v>
      </c>
      <c r="E18" s="77" t="s">
        <v>203</v>
      </c>
      <c r="F18" s="150" t="s">
        <v>204</v>
      </c>
      <c r="G18" s="150" t="s">
        <v>205</v>
      </c>
      <c r="H18" s="147" t="s">
        <v>31</v>
      </c>
      <c r="I18" s="108">
        <v>218.5</v>
      </c>
      <c r="J18" s="109">
        <f>ROUND(I18/3.4,5)</f>
        <v>64.264709999999994</v>
      </c>
      <c r="K18" s="115"/>
      <c r="L18" s="108">
        <v>209.5</v>
      </c>
      <c r="M18" s="109">
        <f>ROUND(L18/3.4,5)</f>
        <v>61.617649999999998</v>
      </c>
      <c r="N18" s="115"/>
      <c r="O18" s="108">
        <v>214</v>
      </c>
      <c r="P18" s="109">
        <f>ROUND(O18/3.4,5)</f>
        <v>62.941180000000003</v>
      </c>
      <c r="Q18" s="115"/>
      <c r="R18" s="101"/>
      <c r="S18" s="101"/>
      <c r="T18" s="108">
        <f>I18+L18+O18</f>
        <v>642</v>
      </c>
      <c r="U18" s="111">
        <f>ROUND(T18/3.4/3,5)</f>
        <v>62.941180000000003</v>
      </c>
    </row>
    <row r="19" spans="1:21" ht="24.95" customHeight="1">
      <c r="A19" s="35"/>
      <c r="B19" s="64"/>
      <c r="C19" s="65"/>
      <c r="D19" s="63"/>
      <c r="E19" s="66"/>
      <c r="F19" s="67"/>
      <c r="G19" s="68"/>
      <c r="H19" s="69"/>
      <c r="I19" s="70"/>
      <c r="J19" s="37"/>
      <c r="K19" s="36"/>
      <c r="L19" s="70"/>
      <c r="M19" s="37"/>
      <c r="N19" s="36"/>
      <c r="O19" s="70"/>
      <c r="P19" s="37"/>
      <c r="Q19" s="36"/>
      <c r="R19" s="35"/>
      <c r="S19" s="35"/>
      <c r="T19" s="70"/>
      <c r="U19" s="38"/>
    </row>
    <row r="20" spans="1:21" ht="24.95" customHeight="1">
      <c r="B20" s="24" t="s">
        <v>2</v>
      </c>
      <c r="H20" s="84" t="s">
        <v>351</v>
      </c>
      <c r="I20" s="16"/>
      <c r="J20" s="5"/>
      <c r="K20" s="15"/>
    </row>
    <row r="21" spans="1:21" ht="24.95" customHeight="1">
      <c r="B21" s="29" t="s">
        <v>3</v>
      </c>
      <c r="H21" s="85" t="s">
        <v>96</v>
      </c>
      <c r="I21" s="11"/>
      <c r="J21" s="5"/>
      <c r="K21" s="28"/>
    </row>
    <row r="22" spans="1:21" ht="32.25" customHeight="1"/>
    <row r="23" spans="1:21" ht="32.25" customHeight="1"/>
    <row r="30" spans="1:21" ht="15">
      <c r="B30" s="24"/>
      <c r="H30" s="89"/>
      <c r="I30" s="16"/>
      <c r="J30" s="5"/>
    </row>
    <row r="31" spans="1:21" ht="15">
      <c r="B31" s="29"/>
      <c r="H31" s="85"/>
      <c r="I31" s="11"/>
      <c r="J31" s="5"/>
    </row>
    <row r="36" ht="32.25" customHeight="1"/>
    <row r="37" ht="29.25" customHeight="1"/>
  </sheetData>
  <mergeCells count="27">
    <mergeCell ref="V8:V9"/>
    <mergeCell ref="A12:U12"/>
    <mergeCell ref="A10:U10"/>
    <mergeCell ref="L8:N8"/>
    <mergeCell ref="O8:Q8"/>
    <mergeCell ref="R8:R9"/>
    <mergeCell ref="I8:K8"/>
    <mergeCell ref="T8:T9"/>
    <mergeCell ref="H8:H9"/>
    <mergeCell ref="I16:U16"/>
    <mergeCell ref="A17:U17"/>
    <mergeCell ref="U8:U9"/>
    <mergeCell ref="P7:V7"/>
    <mergeCell ref="A8:A9"/>
    <mergeCell ref="A1:V1"/>
    <mergeCell ref="A2:V2"/>
    <mergeCell ref="A3:V3"/>
    <mergeCell ref="A4:V4"/>
    <mergeCell ref="A5:V5"/>
    <mergeCell ref="A6:V6"/>
    <mergeCell ref="S8:S9"/>
    <mergeCell ref="B8:B9"/>
    <mergeCell ref="C8:C9"/>
    <mergeCell ref="D8:D9"/>
    <mergeCell ref="E8:E9"/>
    <mergeCell ref="F8:F9"/>
    <mergeCell ref="G8:G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workbookViewId="0">
      <selection sqref="A1:V1"/>
    </sheetView>
  </sheetViews>
  <sheetFormatPr defaultRowHeight="12.75"/>
  <cols>
    <col min="1" max="1" width="4.7109375" style="1" customWidth="1"/>
    <col min="2" max="2" width="24.7109375" style="106" customWidth="1"/>
    <col min="3" max="3" width="8.7109375" style="105" hidden="1" customWidth="1"/>
    <col min="4" max="4" width="6.7109375" style="105" customWidth="1"/>
    <col min="5" max="5" width="36.7109375" style="105" customWidth="1"/>
    <col min="6" max="6" width="8.7109375" style="105" hidden="1" customWidth="1"/>
    <col min="7" max="7" width="17.7109375" style="105" hidden="1" customWidth="1"/>
    <col min="8" max="8" width="22.7109375" style="105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25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3" ht="24.95" customHeight="1">
      <c r="A6" s="207" t="s">
        <v>372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73"/>
      <c r="C7" s="74"/>
      <c r="D7" s="74"/>
      <c r="E7" s="75"/>
      <c r="F7" s="75"/>
      <c r="G7" s="75"/>
      <c r="H7" s="104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19" t="s">
        <v>17</v>
      </c>
      <c r="C8" s="220" t="s">
        <v>12</v>
      </c>
      <c r="D8" s="221" t="s">
        <v>11</v>
      </c>
      <c r="E8" s="222" t="s">
        <v>18</v>
      </c>
      <c r="F8" s="222" t="s">
        <v>12</v>
      </c>
      <c r="G8" s="222" t="s">
        <v>8</v>
      </c>
      <c r="H8" s="219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 t="s">
        <v>15</v>
      </c>
    </row>
    <row r="9" spans="1:23" ht="39.950000000000003" customHeight="1">
      <c r="A9" s="218"/>
      <c r="B9" s="219"/>
      <c r="C9" s="220"/>
      <c r="D9" s="220"/>
      <c r="E9" s="222"/>
      <c r="F9" s="222"/>
      <c r="G9" s="222"/>
      <c r="H9" s="219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s="105" customFormat="1" ht="32.1" customHeight="1">
      <c r="A10" s="103">
        <f>RANK(U10,$U$10:$U$23,0)</f>
        <v>1</v>
      </c>
      <c r="B10" s="100" t="s">
        <v>294</v>
      </c>
      <c r="C10" s="150" t="s">
        <v>295</v>
      </c>
      <c r="D10" s="151" t="s">
        <v>30</v>
      </c>
      <c r="E10" s="141" t="s">
        <v>296</v>
      </c>
      <c r="F10" s="150" t="s">
        <v>297</v>
      </c>
      <c r="G10" s="150" t="s">
        <v>298</v>
      </c>
      <c r="H10" s="152" t="s">
        <v>62</v>
      </c>
      <c r="I10" s="108">
        <v>208</v>
      </c>
      <c r="J10" s="109">
        <f>ROUND(I10/3.1,5)</f>
        <v>67.096770000000006</v>
      </c>
      <c r="K10" s="110">
        <f>RANK(J10,J$10:J$23,0)</f>
        <v>1</v>
      </c>
      <c r="L10" s="108">
        <v>204.5</v>
      </c>
      <c r="M10" s="109">
        <f>ROUND(L10/3.1,5)</f>
        <v>65.967740000000006</v>
      </c>
      <c r="N10" s="110">
        <f>RANK(M10,M$10:M$23,0)</f>
        <v>1</v>
      </c>
      <c r="O10" s="108">
        <v>203.5</v>
      </c>
      <c r="P10" s="109">
        <f>ROUND(O10/3.1,5)</f>
        <v>65.645160000000004</v>
      </c>
      <c r="Q10" s="110">
        <f>RANK(P10,P$10:P$23,0)</f>
        <v>1</v>
      </c>
      <c r="R10" s="101"/>
      <c r="S10" s="101"/>
      <c r="T10" s="108">
        <f>I10+L10+O10</f>
        <v>616</v>
      </c>
      <c r="U10" s="111">
        <f>ROUND(T10/3.1/3,5)</f>
        <v>66.236559999999997</v>
      </c>
      <c r="V10" s="112"/>
    </row>
    <row r="11" spans="1:23" s="105" customFormat="1" ht="32.1" customHeight="1">
      <c r="A11" s="103">
        <f>RANK(U11,$U$10:$U$23,0)</f>
        <v>2</v>
      </c>
      <c r="B11" s="99" t="s">
        <v>289</v>
      </c>
      <c r="C11" s="150" t="s">
        <v>290</v>
      </c>
      <c r="D11" s="151" t="s">
        <v>30</v>
      </c>
      <c r="E11" s="62" t="s">
        <v>291</v>
      </c>
      <c r="F11" s="164" t="s">
        <v>292</v>
      </c>
      <c r="G11" s="150" t="s">
        <v>293</v>
      </c>
      <c r="H11" s="152" t="s">
        <v>62</v>
      </c>
      <c r="I11" s="108">
        <v>194</v>
      </c>
      <c r="J11" s="109">
        <f>ROUND(I11/3.1,5)</f>
        <v>62.580649999999999</v>
      </c>
      <c r="K11" s="110">
        <f>RANK(J11,J$10:J$23,0)</f>
        <v>2</v>
      </c>
      <c r="L11" s="108">
        <v>194</v>
      </c>
      <c r="M11" s="109">
        <f>ROUND(L11/3.1,5)</f>
        <v>62.580649999999999</v>
      </c>
      <c r="N11" s="110">
        <f>RANK(M11,M$10:M$23,0)</f>
        <v>3</v>
      </c>
      <c r="O11" s="108">
        <v>198.5</v>
      </c>
      <c r="P11" s="109">
        <f>ROUND(O11/3.1,5)</f>
        <v>64.032259999999994</v>
      </c>
      <c r="Q11" s="110">
        <f>RANK(P11,P$10:P$23,0)</f>
        <v>2</v>
      </c>
      <c r="R11" s="101"/>
      <c r="S11" s="101"/>
      <c r="T11" s="108">
        <f>I11+L11+O11</f>
        <v>586.5</v>
      </c>
      <c r="U11" s="111">
        <f>ROUND(T11/3.1/3,5)</f>
        <v>63.064520000000002</v>
      </c>
      <c r="V11" s="112"/>
    </row>
    <row r="12" spans="1:23" s="105" customFormat="1" ht="32.1" customHeight="1">
      <c r="A12" s="103">
        <f>RANK(U12,$U$10:$U$23,0)</f>
        <v>3</v>
      </c>
      <c r="B12" s="79" t="s">
        <v>53</v>
      </c>
      <c r="C12" s="150" t="s">
        <v>54</v>
      </c>
      <c r="D12" s="151" t="s">
        <v>30</v>
      </c>
      <c r="E12" s="77" t="s">
        <v>58</v>
      </c>
      <c r="F12" s="150" t="s">
        <v>59</v>
      </c>
      <c r="G12" s="150" t="s">
        <v>60</v>
      </c>
      <c r="H12" s="152" t="s">
        <v>50</v>
      </c>
      <c r="I12" s="108">
        <v>185.5</v>
      </c>
      <c r="J12" s="109">
        <f>ROUND(I12/3.1,5)</f>
        <v>59.838709999999999</v>
      </c>
      <c r="K12" s="110">
        <f>RANK(J12,J$10:J$23,0)</f>
        <v>3</v>
      </c>
      <c r="L12" s="108">
        <v>195</v>
      </c>
      <c r="M12" s="109">
        <f>ROUND(L12/3.1,5)</f>
        <v>62.903230000000001</v>
      </c>
      <c r="N12" s="110">
        <f>RANK(M12,M$10:M$23,0)</f>
        <v>2</v>
      </c>
      <c r="O12" s="108">
        <v>195.5</v>
      </c>
      <c r="P12" s="109">
        <f>ROUND(O12/3.1,5)</f>
        <v>63.064520000000002</v>
      </c>
      <c r="Q12" s="110">
        <f>RANK(P12,P$10:P$23,0)</f>
        <v>3</v>
      </c>
      <c r="R12" s="101"/>
      <c r="S12" s="101"/>
      <c r="T12" s="108">
        <f>I12+L12+O12</f>
        <v>576</v>
      </c>
      <c r="U12" s="111">
        <f>ROUND(T12/3.1/3,5)</f>
        <v>61.935479999999998</v>
      </c>
      <c r="V12" s="112"/>
    </row>
    <row r="13" spans="1:23" s="105" customFormat="1" ht="32.1" customHeight="1">
      <c r="A13" s="103">
        <f>RANK(U13,$U$10:$U$23,0)</f>
        <v>4</v>
      </c>
      <c r="B13" s="99" t="s">
        <v>154</v>
      </c>
      <c r="C13" s="150" t="s">
        <v>155</v>
      </c>
      <c r="D13" s="151" t="s">
        <v>30</v>
      </c>
      <c r="E13" s="53" t="s">
        <v>156</v>
      </c>
      <c r="F13" s="150" t="s">
        <v>157</v>
      </c>
      <c r="G13" s="150" t="s">
        <v>158</v>
      </c>
      <c r="H13" s="152" t="s">
        <v>35</v>
      </c>
      <c r="I13" s="108">
        <v>178</v>
      </c>
      <c r="J13" s="109">
        <f>ROUND(I13/3.1,5)</f>
        <v>57.419350000000001</v>
      </c>
      <c r="K13" s="110">
        <f>RANK(J13,J$10:J$23,0)</f>
        <v>4</v>
      </c>
      <c r="L13" s="108">
        <v>176.5</v>
      </c>
      <c r="M13" s="109">
        <f>ROUND(L13/3.1,5)</f>
        <v>56.935479999999998</v>
      </c>
      <c r="N13" s="110">
        <f>RANK(M13,M$10:M$23,0)</f>
        <v>4</v>
      </c>
      <c r="O13" s="108">
        <v>182.5</v>
      </c>
      <c r="P13" s="109">
        <f>ROUND(O13/3.1,5)</f>
        <v>58.87097</v>
      </c>
      <c r="Q13" s="110">
        <f>RANK(P13,P$10:P$23,0)</f>
        <v>4</v>
      </c>
      <c r="R13" s="101"/>
      <c r="S13" s="101"/>
      <c r="T13" s="108">
        <f>I13+L13+O13</f>
        <v>537</v>
      </c>
      <c r="U13" s="111">
        <f>ROUND(T13/3.1/3,5)</f>
        <v>57.74194</v>
      </c>
      <c r="V13" s="112"/>
    </row>
    <row r="14" spans="1:23" ht="24.95" customHeight="1">
      <c r="A14" s="35"/>
      <c r="B14" s="64"/>
      <c r="C14" s="65"/>
      <c r="D14" s="63"/>
      <c r="E14" s="66"/>
      <c r="F14" s="67"/>
      <c r="G14" s="68"/>
      <c r="H14" s="69"/>
      <c r="I14" s="70"/>
      <c r="J14" s="37"/>
      <c r="K14" s="36"/>
      <c r="L14" s="70"/>
      <c r="M14" s="37"/>
      <c r="N14" s="36"/>
      <c r="O14" s="70"/>
      <c r="P14" s="37"/>
      <c r="Q14" s="36"/>
      <c r="R14" s="35"/>
      <c r="S14" s="35"/>
      <c r="T14" s="70"/>
      <c r="U14" s="38"/>
    </row>
    <row r="15" spans="1:23" ht="24.95" customHeight="1">
      <c r="B15" s="24" t="s">
        <v>2</v>
      </c>
      <c r="H15" s="84" t="s">
        <v>351</v>
      </c>
      <c r="I15" s="16"/>
      <c r="J15" s="5"/>
      <c r="K15" s="15"/>
    </row>
    <row r="16" spans="1:23" ht="24.95" customHeight="1">
      <c r="B16" s="29" t="s">
        <v>3</v>
      </c>
      <c r="H16" s="85" t="s">
        <v>96</v>
      </c>
      <c r="I16" s="11"/>
      <c r="J16" s="5"/>
      <c r="K16" s="28"/>
    </row>
    <row r="17" spans="2:10" ht="32.25" customHeight="1"/>
    <row r="18" spans="2:10" ht="32.25" customHeight="1"/>
    <row r="25" spans="2:10" ht="15">
      <c r="B25" s="24"/>
      <c r="H25" s="89"/>
      <c r="I25" s="16"/>
      <c r="J25" s="5"/>
    </row>
    <row r="26" spans="2:10" ht="15">
      <c r="B26" s="29"/>
      <c r="H26" s="85"/>
      <c r="I26" s="11"/>
      <c r="J26" s="5"/>
    </row>
    <row r="31" spans="2:10" ht="32.25" customHeight="1"/>
    <row r="32" spans="2:10" ht="29.25" customHeight="1"/>
  </sheetData>
  <mergeCells count="23">
    <mergeCell ref="T8:T9"/>
    <mergeCell ref="U8:U9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80" zoomScaleNormal="80" workbookViewId="0">
      <selection activeCell="A5" sqref="A5:V5"/>
    </sheetView>
  </sheetViews>
  <sheetFormatPr defaultRowHeight="12.75"/>
  <cols>
    <col min="1" max="1" width="4.7109375" style="1" customWidth="1"/>
    <col min="2" max="2" width="24.7109375" style="106" customWidth="1"/>
    <col min="3" max="3" width="8.7109375" style="105" hidden="1" customWidth="1"/>
    <col min="4" max="4" width="6.7109375" style="105" customWidth="1"/>
    <col min="5" max="5" width="34.7109375" style="105" customWidth="1"/>
    <col min="6" max="6" width="8.7109375" style="105" hidden="1" customWidth="1"/>
    <col min="7" max="7" width="17.7109375" style="105" hidden="1" customWidth="1"/>
    <col min="8" max="8" width="22.7109375" style="105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376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379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3" ht="24.95" customHeight="1">
      <c r="A6" s="207" t="s">
        <v>355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73"/>
      <c r="C7" s="74"/>
      <c r="D7" s="74"/>
      <c r="E7" s="75"/>
      <c r="F7" s="75"/>
      <c r="G7" s="75"/>
      <c r="H7" s="104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19" t="s">
        <v>17</v>
      </c>
      <c r="C8" s="220" t="s">
        <v>12</v>
      </c>
      <c r="D8" s="221" t="s">
        <v>11</v>
      </c>
      <c r="E8" s="222" t="s">
        <v>18</v>
      </c>
      <c r="F8" s="222" t="s">
        <v>12</v>
      </c>
      <c r="G8" s="222" t="s">
        <v>8</v>
      </c>
      <c r="H8" s="219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 t="s">
        <v>15</v>
      </c>
    </row>
    <row r="9" spans="1:23" ht="39.950000000000003" customHeight="1">
      <c r="A9" s="218"/>
      <c r="B9" s="219"/>
      <c r="C9" s="220"/>
      <c r="D9" s="220"/>
      <c r="E9" s="222"/>
      <c r="F9" s="222"/>
      <c r="G9" s="222"/>
      <c r="H9" s="219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s="105" customFormat="1" ht="31.5" customHeight="1">
      <c r="A10" s="103">
        <f t="shared" ref="A10:A20" si="0">RANK(U10,$U$10:$U$20,0)</f>
        <v>1</v>
      </c>
      <c r="B10" s="77" t="s">
        <v>149</v>
      </c>
      <c r="C10" s="49" t="s">
        <v>148</v>
      </c>
      <c r="D10" s="80">
        <v>1</v>
      </c>
      <c r="E10" s="176" t="s">
        <v>153</v>
      </c>
      <c r="F10" s="82" t="s">
        <v>150</v>
      </c>
      <c r="G10" s="81" t="s">
        <v>151</v>
      </c>
      <c r="H10" s="130" t="s">
        <v>152</v>
      </c>
      <c r="I10" s="108">
        <v>151.5</v>
      </c>
      <c r="J10" s="109">
        <f t="shared" ref="J10:J20" si="1">ROUND(I10/2.2,5)</f>
        <v>68.863640000000004</v>
      </c>
      <c r="K10" s="115">
        <f t="shared" ref="K10:K20" si="2">RANK(J10,J$9:J$20,0)</f>
        <v>1</v>
      </c>
      <c r="L10" s="108">
        <v>152</v>
      </c>
      <c r="M10" s="109">
        <f t="shared" ref="M10:M20" si="3">ROUND(L10/2.2,5)</f>
        <v>69.090909999999994</v>
      </c>
      <c r="N10" s="115">
        <f t="shared" ref="N10:N20" si="4">RANK(M10,M$9:M$20,0)</f>
        <v>2</v>
      </c>
      <c r="O10" s="108">
        <v>147.5</v>
      </c>
      <c r="P10" s="109">
        <f t="shared" ref="P10:P20" si="5">ROUND(O10/2.2,5)</f>
        <v>67.045450000000002</v>
      </c>
      <c r="Q10" s="115">
        <f t="shared" ref="Q10:Q20" si="6">RANK(P10,P$9:P$20,0)</f>
        <v>2</v>
      </c>
      <c r="R10" s="101"/>
      <c r="S10" s="101"/>
      <c r="T10" s="108">
        <f t="shared" ref="T10:T20" si="7">I10+L10+O10</f>
        <v>451</v>
      </c>
      <c r="U10" s="111">
        <f t="shared" ref="U10:U20" si="8">ROUND(T10/2.2/3,5)</f>
        <v>68.333330000000004</v>
      </c>
      <c r="V10" s="112" t="s">
        <v>32</v>
      </c>
    </row>
    <row r="11" spans="1:23" s="105" customFormat="1" ht="32.1" customHeight="1">
      <c r="A11" s="103">
        <f t="shared" si="0"/>
        <v>2</v>
      </c>
      <c r="B11" s="50" t="s">
        <v>114</v>
      </c>
      <c r="C11" s="150" t="s">
        <v>115</v>
      </c>
      <c r="D11" s="151">
        <v>2</v>
      </c>
      <c r="E11" s="77" t="s">
        <v>116</v>
      </c>
      <c r="F11" s="150" t="s">
        <v>117</v>
      </c>
      <c r="G11" s="150" t="s">
        <v>118</v>
      </c>
      <c r="H11" s="152" t="s">
        <v>119</v>
      </c>
      <c r="I11" s="108">
        <v>150.5</v>
      </c>
      <c r="J11" s="109">
        <f t="shared" si="1"/>
        <v>68.409090000000006</v>
      </c>
      <c r="K11" s="115">
        <f t="shared" si="2"/>
        <v>2</v>
      </c>
      <c r="L11" s="108">
        <v>153.5</v>
      </c>
      <c r="M11" s="109">
        <f t="shared" si="3"/>
        <v>69.772729999999996</v>
      </c>
      <c r="N11" s="115">
        <f t="shared" si="4"/>
        <v>1</v>
      </c>
      <c r="O11" s="108">
        <v>145.5</v>
      </c>
      <c r="P11" s="109">
        <f t="shared" si="5"/>
        <v>66.136359999999996</v>
      </c>
      <c r="Q11" s="115">
        <f t="shared" si="6"/>
        <v>3</v>
      </c>
      <c r="R11" s="101"/>
      <c r="S11" s="101"/>
      <c r="T11" s="108">
        <f t="shared" si="7"/>
        <v>449.5</v>
      </c>
      <c r="U11" s="111">
        <f t="shared" si="8"/>
        <v>68.106059999999999</v>
      </c>
      <c r="V11" s="112" t="s">
        <v>32</v>
      </c>
    </row>
    <row r="12" spans="1:23" s="105" customFormat="1" ht="32.1" customHeight="1">
      <c r="A12" s="103">
        <f t="shared" si="0"/>
        <v>3</v>
      </c>
      <c r="B12" s="55" t="s">
        <v>80</v>
      </c>
      <c r="C12" s="150" t="s">
        <v>81</v>
      </c>
      <c r="D12" s="151" t="s">
        <v>30</v>
      </c>
      <c r="E12" s="149" t="s">
        <v>77</v>
      </c>
      <c r="F12" s="164" t="s">
        <v>78</v>
      </c>
      <c r="G12" s="164" t="s">
        <v>79</v>
      </c>
      <c r="H12" s="83" t="s">
        <v>35</v>
      </c>
      <c r="I12" s="108">
        <v>148</v>
      </c>
      <c r="J12" s="109">
        <f t="shared" si="1"/>
        <v>67.272729999999996</v>
      </c>
      <c r="K12" s="115">
        <f t="shared" si="2"/>
        <v>3</v>
      </c>
      <c r="L12" s="108">
        <v>152</v>
      </c>
      <c r="M12" s="109">
        <f t="shared" si="3"/>
        <v>69.090909999999994</v>
      </c>
      <c r="N12" s="115">
        <f t="shared" si="4"/>
        <v>2</v>
      </c>
      <c r="O12" s="108">
        <v>148.5</v>
      </c>
      <c r="P12" s="109">
        <f t="shared" si="5"/>
        <v>67.5</v>
      </c>
      <c r="Q12" s="115">
        <f t="shared" si="6"/>
        <v>1</v>
      </c>
      <c r="R12" s="101"/>
      <c r="S12" s="101"/>
      <c r="T12" s="108">
        <f t="shared" si="7"/>
        <v>448.5</v>
      </c>
      <c r="U12" s="111">
        <f t="shared" si="8"/>
        <v>67.954549999999998</v>
      </c>
      <c r="V12" s="112" t="s">
        <v>32</v>
      </c>
    </row>
    <row r="13" spans="1:23" s="105" customFormat="1" ht="32.1" customHeight="1">
      <c r="A13" s="103">
        <f t="shared" si="0"/>
        <v>4</v>
      </c>
      <c r="B13" s="55" t="s">
        <v>163</v>
      </c>
      <c r="C13" s="150" t="s">
        <v>164</v>
      </c>
      <c r="D13" s="151" t="s">
        <v>30</v>
      </c>
      <c r="E13" s="154" t="s">
        <v>165</v>
      </c>
      <c r="F13" s="164" t="s">
        <v>166</v>
      </c>
      <c r="G13" s="164" t="s">
        <v>167</v>
      </c>
      <c r="H13" s="152" t="s">
        <v>31</v>
      </c>
      <c r="I13" s="108">
        <v>133.5</v>
      </c>
      <c r="J13" s="109">
        <f t="shared" si="1"/>
        <v>60.681820000000002</v>
      </c>
      <c r="K13" s="115">
        <f t="shared" si="2"/>
        <v>7</v>
      </c>
      <c r="L13" s="108">
        <v>146</v>
      </c>
      <c r="M13" s="109">
        <f t="shared" si="3"/>
        <v>66.363640000000004</v>
      </c>
      <c r="N13" s="115">
        <f t="shared" si="4"/>
        <v>4</v>
      </c>
      <c r="O13" s="108">
        <v>140.5</v>
      </c>
      <c r="P13" s="109">
        <f t="shared" si="5"/>
        <v>63.863639999999997</v>
      </c>
      <c r="Q13" s="115">
        <f t="shared" si="6"/>
        <v>4</v>
      </c>
      <c r="R13" s="101"/>
      <c r="S13" s="101"/>
      <c r="T13" s="108">
        <f t="shared" si="7"/>
        <v>420</v>
      </c>
      <c r="U13" s="111">
        <f t="shared" si="8"/>
        <v>63.636360000000003</v>
      </c>
      <c r="V13" s="112" t="s">
        <v>32</v>
      </c>
    </row>
    <row r="14" spans="1:23" s="105" customFormat="1" ht="32.1" customHeight="1">
      <c r="A14" s="103">
        <f t="shared" si="0"/>
        <v>5</v>
      </c>
      <c r="B14" s="157" t="s">
        <v>232</v>
      </c>
      <c r="C14" s="59" t="s">
        <v>231</v>
      </c>
      <c r="D14" s="72" t="s">
        <v>30</v>
      </c>
      <c r="E14" s="99" t="s">
        <v>374</v>
      </c>
      <c r="F14" s="164" t="s">
        <v>34</v>
      </c>
      <c r="G14" s="164" t="s">
        <v>103</v>
      </c>
      <c r="H14" s="152" t="s">
        <v>104</v>
      </c>
      <c r="I14" s="108">
        <v>140.5</v>
      </c>
      <c r="J14" s="109">
        <f t="shared" si="1"/>
        <v>63.863639999999997</v>
      </c>
      <c r="K14" s="115">
        <f t="shared" si="2"/>
        <v>4</v>
      </c>
      <c r="L14" s="108">
        <v>132.5</v>
      </c>
      <c r="M14" s="109">
        <f t="shared" si="3"/>
        <v>60.227269999999997</v>
      </c>
      <c r="N14" s="115">
        <f t="shared" si="4"/>
        <v>7</v>
      </c>
      <c r="O14" s="108">
        <v>137</v>
      </c>
      <c r="P14" s="109">
        <f t="shared" si="5"/>
        <v>62.272730000000003</v>
      </c>
      <c r="Q14" s="115">
        <f t="shared" si="6"/>
        <v>7</v>
      </c>
      <c r="R14" s="101"/>
      <c r="S14" s="101"/>
      <c r="T14" s="108">
        <f t="shared" si="7"/>
        <v>410</v>
      </c>
      <c r="U14" s="111">
        <f t="shared" si="8"/>
        <v>62.121209999999998</v>
      </c>
      <c r="V14" s="112" t="s">
        <v>368</v>
      </c>
    </row>
    <row r="15" spans="1:23" s="105" customFormat="1" ht="32.1" customHeight="1">
      <c r="A15" s="103">
        <f t="shared" si="0"/>
        <v>6</v>
      </c>
      <c r="B15" s="98" t="s">
        <v>233</v>
      </c>
      <c r="C15" s="51"/>
      <c r="D15" s="94" t="s">
        <v>30</v>
      </c>
      <c r="E15" s="141" t="s">
        <v>234</v>
      </c>
      <c r="F15" s="150" t="s">
        <v>235</v>
      </c>
      <c r="G15" s="150" t="s">
        <v>214</v>
      </c>
      <c r="H15" s="152" t="s">
        <v>104</v>
      </c>
      <c r="I15" s="108">
        <v>138.5</v>
      </c>
      <c r="J15" s="109">
        <f t="shared" si="1"/>
        <v>62.954549999999998</v>
      </c>
      <c r="K15" s="115">
        <f t="shared" si="2"/>
        <v>5</v>
      </c>
      <c r="L15" s="108">
        <v>129.5</v>
      </c>
      <c r="M15" s="109">
        <f t="shared" si="3"/>
        <v>58.863639999999997</v>
      </c>
      <c r="N15" s="115">
        <f t="shared" si="4"/>
        <v>9</v>
      </c>
      <c r="O15" s="108">
        <v>139.5</v>
      </c>
      <c r="P15" s="109">
        <f t="shared" si="5"/>
        <v>63.409089999999999</v>
      </c>
      <c r="Q15" s="115">
        <f t="shared" si="6"/>
        <v>5</v>
      </c>
      <c r="R15" s="101"/>
      <c r="S15" s="101"/>
      <c r="T15" s="108">
        <f t="shared" si="7"/>
        <v>407.5</v>
      </c>
      <c r="U15" s="111">
        <f t="shared" si="8"/>
        <v>61.742420000000003</v>
      </c>
      <c r="V15" s="112" t="s">
        <v>378</v>
      </c>
    </row>
    <row r="16" spans="1:23" s="105" customFormat="1" ht="32.1" customHeight="1">
      <c r="A16" s="103">
        <f t="shared" si="0"/>
        <v>7</v>
      </c>
      <c r="B16" s="95" t="s">
        <v>353</v>
      </c>
      <c r="C16" s="150"/>
      <c r="D16" s="151" t="s">
        <v>30</v>
      </c>
      <c r="E16" s="99" t="s">
        <v>374</v>
      </c>
      <c r="F16" s="150" t="s">
        <v>34</v>
      </c>
      <c r="G16" s="150" t="s">
        <v>103</v>
      </c>
      <c r="H16" s="152" t="s">
        <v>104</v>
      </c>
      <c r="I16" s="108">
        <v>135.5</v>
      </c>
      <c r="J16" s="109">
        <f t="shared" si="1"/>
        <v>61.590910000000001</v>
      </c>
      <c r="K16" s="115">
        <f t="shared" si="2"/>
        <v>6</v>
      </c>
      <c r="L16" s="108">
        <v>134</v>
      </c>
      <c r="M16" s="109">
        <f t="shared" si="3"/>
        <v>60.909089999999999</v>
      </c>
      <c r="N16" s="115">
        <f t="shared" si="4"/>
        <v>6</v>
      </c>
      <c r="O16" s="108">
        <v>133.5</v>
      </c>
      <c r="P16" s="109">
        <f t="shared" si="5"/>
        <v>60.681820000000002</v>
      </c>
      <c r="Q16" s="115">
        <f t="shared" si="6"/>
        <v>9</v>
      </c>
      <c r="R16" s="101"/>
      <c r="S16" s="101"/>
      <c r="T16" s="108">
        <f t="shared" si="7"/>
        <v>403</v>
      </c>
      <c r="U16" s="111">
        <f t="shared" si="8"/>
        <v>61.060609999999997</v>
      </c>
      <c r="V16" s="112" t="s">
        <v>378</v>
      </c>
    </row>
    <row r="17" spans="1:22" s="105" customFormat="1" ht="32.1" customHeight="1">
      <c r="A17" s="103">
        <f t="shared" si="0"/>
        <v>8</v>
      </c>
      <c r="B17" s="50" t="s">
        <v>247</v>
      </c>
      <c r="C17" s="162" t="s">
        <v>248</v>
      </c>
      <c r="D17" s="151" t="s">
        <v>30</v>
      </c>
      <c r="E17" s="177" t="s">
        <v>246</v>
      </c>
      <c r="F17" s="51" t="s">
        <v>244</v>
      </c>
      <c r="G17" s="91" t="s">
        <v>245</v>
      </c>
      <c r="H17" s="152" t="s">
        <v>35</v>
      </c>
      <c r="I17" s="108">
        <v>132</v>
      </c>
      <c r="J17" s="109">
        <f t="shared" si="1"/>
        <v>60</v>
      </c>
      <c r="K17" s="115">
        <f t="shared" si="2"/>
        <v>9</v>
      </c>
      <c r="L17" s="108">
        <v>134.5</v>
      </c>
      <c r="M17" s="109">
        <f t="shared" si="3"/>
        <v>61.136360000000003</v>
      </c>
      <c r="N17" s="115">
        <f t="shared" si="4"/>
        <v>5</v>
      </c>
      <c r="O17" s="108">
        <v>135.5</v>
      </c>
      <c r="P17" s="109">
        <f t="shared" si="5"/>
        <v>61.590910000000001</v>
      </c>
      <c r="Q17" s="115">
        <f t="shared" si="6"/>
        <v>8</v>
      </c>
      <c r="R17" s="101"/>
      <c r="S17" s="101"/>
      <c r="T17" s="108">
        <f t="shared" si="7"/>
        <v>402</v>
      </c>
      <c r="U17" s="111">
        <f t="shared" si="8"/>
        <v>60.909089999999999</v>
      </c>
      <c r="V17" s="112" t="s">
        <v>378</v>
      </c>
    </row>
    <row r="18" spans="1:22" s="105" customFormat="1" ht="32.1" customHeight="1">
      <c r="A18" s="103">
        <f t="shared" si="0"/>
        <v>9</v>
      </c>
      <c r="B18" s="180" t="s">
        <v>266</v>
      </c>
      <c r="C18" s="58"/>
      <c r="D18" s="57" t="s">
        <v>30</v>
      </c>
      <c r="E18" s="149" t="s">
        <v>174</v>
      </c>
      <c r="F18" s="162" t="s">
        <v>175</v>
      </c>
      <c r="G18" s="150" t="s">
        <v>176</v>
      </c>
      <c r="H18" s="152" t="s">
        <v>177</v>
      </c>
      <c r="I18" s="108">
        <v>133</v>
      </c>
      <c r="J18" s="109">
        <f t="shared" si="1"/>
        <v>60.454549999999998</v>
      </c>
      <c r="K18" s="115">
        <f t="shared" si="2"/>
        <v>8</v>
      </c>
      <c r="L18" s="108">
        <v>130</v>
      </c>
      <c r="M18" s="109">
        <f t="shared" si="3"/>
        <v>59.090910000000001</v>
      </c>
      <c r="N18" s="115">
        <f t="shared" si="4"/>
        <v>8</v>
      </c>
      <c r="O18" s="108">
        <v>138.5</v>
      </c>
      <c r="P18" s="109">
        <f t="shared" si="5"/>
        <v>62.954549999999998</v>
      </c>
      <c r="Q18" s="115">
        <f t="shared" si="6"/>
        <v>6</v>
      </c>
      <c r="R18" s="101"/>
      <c r="S18" s="101"/>
      <c r="T18" s="108">
        <f t="shared" si="7"/>
        <v>401.5</v>
      </c>
      <c r="U18" s="111">
        <f t="shared" si="8"/>
        <v>60.833329999999997</v>
      </c>
      <c r="V18" s="112" t="s">
        <v>378</v>
      </c>
    </row>
    <row r="19" spans="1:22" s="105" customFormat="1" ht="32.1" customHeight="1">
      <c r="A19" s="103">
        <f t="shared" si="0"/>
        <v>10</v>
      </c>
      <c r="B19" s="50" t="s">
        <v>259</v>
      </c>
      <c r="C19" s="179" t="s">
        <v>260</v>
      </c>
      <c r="D19" s="167" t="s">
        <v>30</v>
      </c>
      <c r="E19" s="157" t="s">
        <v>256</v>
      </c>
      <c r="F19" s="49"/>
      <c r="G19" s="54"/>
      <c r="H19" s="152" t="s">
        <v>35</v>
      </c>
      <c r="I19" s="108">
        <v>128.5</v>
      </c>
      <c r="J19" s="109">
        <f t="shared" si="1"/>
        <v>58.409089999999999</v>
      </c>
      <c r="K19" s="115">
        <f t="shared" si="2"/>
        <v>10</v>
      </c>
      <c r="L19" s="108">
        <v>125</v>
      </c>
      <c r="M19" s="109">
        <f t="shared" si="3"/>
        <v>56.818179999999998</v>
      </c>
      <c r="N19" s="115">
        <f t="shared" si="4"/>
        <v>10</v>
      </c>
      <c r="O19" s="108">
        <v>132</v>
      </c>
      <c r="P19" s="109">
        <f t="shared" si="5"/>
        <v>60</v>
      </c>
      <c r="Q19" s="115">
        <f t="shared" si="6"/>
        <v>10</v>
      </c>
      <c r="R19" s="101"/>
      <c r="S19" s="101"/>
      <c r="T19" s="108">
        <f t="shared" si="7"/>
        <v>385.5</v>
      </c>
      <c r="U19" s="111">
        <f t="shared" si="8"/>
        <v>58.409089999999999</v>
      </c>
      <c r="V19" s="112"/>
    </row>
    <row r="20" spans="1:22" s="105" customFormat="1" ht="32.1" customHeight="1">
      <c r="A20" s="103">
        <f t="shared" si="0"/>
        <v>11</v>
      </c>
      <c r="B20" s="79" t="s">
        <v>257</v>
      </c>
      <c r="C20" s="162" t="s">
        <v>258</v>
      </c>
      <c r="D20" s="151" t="s">
        <v>30</v>
      </c>
      <c r="E20" s="157" t="s">
        <v>256</v>
      </c>
      <c r="F20" s="49"/>
      <c r="G20" s="54"/>
      <c r="H20" s="152" t="s">
        <v>35</v>
      </c>
      <c r="I20" s="108">
        <v>122</v>
      </c>
      <c r="J20" s="109">
        <f t="shared" si="1"/>
        <v>55.454549999999998</v>
      </c>
      <c r="K20" s="115">
        <f t="shared" si="2"/>
        <v>11</v>
      </c>
      <c r="L20" s="108">
        <v>119.5</v>
      </c>
      <c r="M20" s="109">
        <f t="shared" si="3"/>
        <v>54.318179999999998</v>
      </c>
      <c r="N20" s="115">
        <f t="shared" si="4"/>
        <v>11</v>
      </c>
      <c r="O20" s="108">
        <v>125.5</v>
      </c>
      <c r="P20" s="109">
        <f t="shared" si="5"/>
        <v>57.045450000000002</v>
      </c>
      <c r="Q20" s="115">
        <f t="shared" si="6"/>
        <v>11</v>
      </c>
      <c r="R20" s="101"/>
      <c r="S20" s="101"/>
      <c r="T20" s="108">
        <f t="shared" si="7"/>
        <v>367</v>
      </c>
      <c r="U20" s="111">
        <f t="shared" si="8"/>
        <v>55.606059999999999</v>
      </c>
      <c r="V20" s="112"/>
    </row>
    <row r="21" spans="1:22" ht="24.95" customHeight="1">
      <c r="A21" s="35"/>
      <c r="B21" s="120"/>
      <c r="C21" s="121"/>
      <c r="D21" s="122"/>
      <c r="E21" s="120"/>
      <c r="F21" s="123"/>
      <c r="G21" s="124"/>
      <c r="H21" s="125"/>
      <c r="I21" s="126"/>
      <c r="J21" s="127"/>
      <c r="K21" s="128"/>
      <c r="L21" s="126"/>
      <c r="M21" s="127"/>
      <c r="N21" s="128"/>
      <c r="O21" s="126"/>
      <c r="P21" s="127"/>
      <c r="Q21" s="128"/>
      <c r="R21" s="122"/>
      <c r="S21" s="122"/>
      <c r="T21" s="126"/>
      <c r="U21" s="129"/>
    </row>
    <row r="22" spans="1:22" ht="24.95" customHeight="1">
      <c r="B22" s="24" t="s">
        <v>2</v>
      </c>
      <c r="H22" s="84" t="s">
        <v>351</v>
      </c>
      <c r="I22" s="16"/>
      <c r="J22" s="5"/>
      <c r="K22" s="15"/>
    </row>
    <row r="23" spans="1:22" ht="24.95" customHeight="1">
      <c r="B23" s="29" t="s">
        <v>3</v>
      </c>
      <c r="H23" s="85" t="s">
        <v>96</v>
      </c>
      <c r="I23" s="11"/>
      <c r="J23" s="5"/>
      <c r="K23" s="28"/>
    </row>
    <row r="24" spans="1:22" ht="32.25" customHeight="1"/>
    <row r="25" spans="1:22" ht="32.25" customHeight="1"/>
    <row r="32" spans="1:22" ht="15">
      <c r="B32" s="24"/>
      <c r="H32" s="89"/>
      <c r="I32" s="16"/>
      <c r="J32" s="5"/>
    </row>
    <row r="33" spans="2:10" ht="15">
      <c r="B33" s="29"/>
      <c r="H33" s="85"/>
      <c r="I33" s="11"/>
      <c r="J33" s="5"/>
    </row>
    <row r="38" spans="2:10" ht="32.25" customHeight="1"/>
    <row r="39" spans="2:10" ht="29.25" customHeight="1"/>
  </sheetData>
  <mergeCells count="23">
    <mergeCell ref="T8:T9"/>
    <mergeCell ref="U8:U9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workbookViewId="0">
      <selection activeCell="K14" sqref="K14"/>
    </sheetView>
  </sheetViews>
  <sheetFormatPr defaultRowHeight="12.75"/>
  <cols>
    <col min="1" max="1" width="4.7109375" style="1" customWidth="1"/>
    <col min="2" max="2" width="24.7109375" style="106" customWidth="1"/>
    <col min="3" max="3" width="8.7109375" style="105" hidden="1" customWidth="1"/>
    <col min="4" max="4" width="6.7109375" style="105" customWidth="1"/>
    <col min="5" max="5" width="34.7109375" style="105" customWidth="1"/>
    <col min="6" max="6" width="8.7109375" style="105" hidden="1" customWidth="1"/>
    <col min="7" max="7" width="17.7109375" style="105" hidden="1" customWidth="1"/>
    <col min="8" max="8" width="22.7109375" style="105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>
      <c r="A1" s="214" t="s">
        <v>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24.95" customHeight="1">
      <c r="A2" s="215" t="s">
        <v>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24.95" customHeight="1">
      <c r="A3" s="215" t="s">
        <v>20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39" customFormat="1" ht="24.95" customHeight="1">
      <c r="A4" s="216" t="s">
        <v>376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3" s="39" customFormat="1" ht="24.95" customHeight="1">
      <c r="A5" s="215" t="s">
        <v>380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3" ht="24.95" customHeight="1">
      <c r="A6" s="207" t="s">
        <v>355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3"/>
    </row>
    <row r="7" spans="1:23" s="32" customFormat="1" ht="24.95" customHeight="1">
      <c r="A7" s="18" t="s">
        <v>23</v>
      </c>
      <c r="B7" s="73"/>
      <c r="C7" s="74"/>
      <c r="D7" s="74"/>
      <c r="E7" s="75"/>
      <c r="F7" s="75"/>
      <c r="G7" s="75"/>
      <c r="H7" s="104"/>
      <c r="I7" s="31"/>
      <c r="J7" s="31"/>
      <c r="K7" s="31"/>
      <c r="L7" s="31"/>
      <c r="M7" s="31"/>
      <c r="N7" s="31"/>
      <c r="O7" s="31"/>
      <c r="P7" s="217" t="s">
        <v>98</v>
      </c>
      <c r="Q7" s="217"/>
      <c r="R7" s="217"/>
      <c r="S7" s="217"/>
      <c r="T7" s="217"/>
      <c r="U7" s="217"/>
      <c r="V7" s="217"/>
    </row>
    <row r="8" spans="1:23" ht="20.100000000000001" customHeight="1">
      <c r="A8" s="218" t="s">
        <v>1</v>
      </c>
      <c r="B8" s="219" t="s">
        <v>17</v>
      </c>
      <c r="C8" s="220" t="s">
        <v>12</v>
      </c>
      <c r="D8" s="221" t="s">
        <v>11</v>
      </c>
      <c r="E8" s="222" t="s">
        <v>18</v>
      </c>
      <c r="F8" s="222" t="s">
        <v>12</v>
      </c>
      <c r="G8" s="222" t="s">
        <v>8</v>
      </c>
      <c r="H8" s="219" t="s">
        <v>4</v>
      </c>
      <c r="I8" s="223" t="s">
        <v>9</v>
      </c>
      <c r="J8" s="223"/>
      <c r="K8" s="223"/>
      <c r="L8" s="223" t="s">
        <v>5</v>
      </c>
      <c r="M8" s="223"/>
      <c r="N8" s="223"/>
      <c r="O8" s="223" t="s">
        <v>10</v>
      </c>
      <c r="P8" s="223"/>
      <c r="Q8" s="223"/>
      <c r="R8" s="198" t="s">
        <v>26</v>
      </c>
      <c r="S8" s="184" t="s">
        <v>27</v>
      </c>
      <c r="T8" s="218" t="s">
        <v>6</v>
      </c>
      <c r="U8" s="223" t="s">
        <v>21</v>
      </c>
      <c r="V8" s="204"/>
    </row>
    <row r="9" spans="1:23" ht="39.950000000000003" customHeight="1">
      <c r="A9" s="218"/>
      <c r="B9" s="219"/>
      <c r="C9" s="220"/>
      <c r="D9" s="220"/>
      <c r="E9" s="222"/>
      <c r="F9" s="222"/>
      <c r="G9" s="222"/>
      <c r="H9" s="219"/>
      <c r="I9" s="33" t="s">
        <v>16</v>
      </c>
      <c r="J9" s="34" t="s">
        <v>0</v>
      </c>
      <c r="K9" s="33" t="s">
        <v>1</v>
      </c>
      <c r="L9" s="33" t="s">
        <v>16</v>
      </c>
      <c r="M9" s="34" t="s">
        <v>0</v>
      </c>
      <c r="N9" s="33" t="s">
        <v>1</v>
      </c>
      <c r="O9" s="33" t="s">
        <v>16</v>
      </c>
      <c r="P9" s="34" t="s">
        <v>0</v>
      </c>
      <c r="Q9" s="33" t="s">
        <v>1</v>
      </c>
      <c r="R9" s="198"/>
      <c r="S9" s="185"/>
      <c r="T9" s="218"/>
      <c r="U9" s="224"/>
      <c r="V9" s="205"/>
    </row>
    <row r="10" spans="1:23" s="105" customFormat="1" ht="31.5" customHeight="1">
      <c r="A10" s="103">
        <f>RANK(U10,$U$10:$U$13,0)</f>
        <v>1</v>
      </c>
      <c r="B10" s="8" t="s">
        <v>120</v>
      </c>
      <c r="C10" s="150"/>
      <c r="D10" s="151" t="s">
        <v>30</v>
      </c>
      <c r="E10" s="77" t="s">
        <v>116</v>
      </c>
      <c r="F10" s="150" t="s">
        <v>117</v>
      </c>
      <c r="G10" s="150" t="s">
        <v>118</v>
      </c>
      <c r="H10" s="152" t="s">
        <v>31</v>
      </c>
      <c r="I10" s="108">
        <v>148</v>
      </c>
      <c r="J10" s="109">
        <f>ROUND(I10/2.2,5)</f>
        <v>67.272729999999996</v>
      </c>
      <c r="K10" s="115">
        <f>RANK(J10,J$9:J$13,0)</f>
        <v>1</v>
      </c>
      <c r="L10" s="108">
        <v>153</v>
      </c>
      <c r="M10" s="109">
        <f>ROUND(L10/2.2,5)</f>
        <v>69.545450000000002</v>
      </c>
      <c r="N10" s="115">
        <f>RANK(M10,M$9:M$13,0)</f>
        <v>1</v>
      </c>
      <c r="O10" s="108">
        <v>144.5</v>
      </c>
      <c r="P10" s="109">
        <f>ROUND(O10/2.2,5)</f>
        <v>65.681820000000002</v>
      </c>
      <c r="Q10" s="115">
        <f>RANK(P10,P$9:P$13,0)</f>
        <v>2</v>
      </c>
      <c r="R10" s="101"/>
      <c r="S10" s="101"/>
      <c r="T10" s="108">
        <f>I10+L10+O10</f>
        <v>445.5</v>
      </c>
      <c r="U10" s="111">
        <f>ROUND(T10/2.2/3,5)</f>
        <v>67.5</v>
      </c>
      <c r="V10" s="112"/>
    </row>
    <row r="11" spans="1:23" s="105" customFormat="1" ht="32.1" customHeight="1">
      <c r="A11" s="103">
        <f>RANK(U11,$U$10:$U$13,0)</f>
        <v>2</v>
      </c>
      <c r="B11" s="118" t="s">
        <v>242</v>
      </c>
      <c r="C11" s="150" t="s">
        <v>243</v>
      </c>
      <c r="D11" s="151" t="s">
        <v>30</v>
      </c>
      <c r="E11" s="177" t="s">
        <v>246</v>
      </c>
      <c r="F11" s="51" t="s">
        <v>244</v>
      </c>
      <c r="G11" s="91" t="s">
        <v>245</v>
      </c>
      <c r="H11" s="152" t="s">
        <v>35</v>
      </c>
      <c r="I11" s="108">
        <v>137.5</v>
      </c>
      <c r="J11" s="109">
        <f>ROUND(I11/2.2,5)</f>
        <v>62.5</v>
      </c>
      <c r="K11" s="115">
        <f>RANK(J11,J$9:J$13,0)</f>
        <v>2</v>
      </c>
      <c r="L11" s="108">
        <v>136.5</v>
      </c>
      <c r="M11" s="109">
        <f>ROUND(L11/2.2,5)</f>
        <v>62.045450000000002</v>
      </c>
      <c r="N11" s="115">
        <f>RANK(M11,M$9:M$13,0)</f>
        <v>2</v>
      </c>
      <c r="O11" s="108">
        <v>146</v>
      </c>
      <c r="P11" s="109">
        <f>ROUND(O11/2.2,5)</f>
        <v>66.363640000000004</v>
      </c>
      <c r="Q11" s="115">
        <f>RANK(P11,P$9:P$13,0)</f>
        <v>1</v>
      </c>
      <c r="R11" s="101"/>
      <c r="S11" s="101"/>
      <c r="T11" s="108">
        <f>I11+L11+O11</f>
        <v>420</v>
      </c>
      <c r="U11" s="111">
        <f>ROUND(T11/2.2/3,5)</f>
        <v>63.636360000000003</v>
      </c>
      <c r="V11" s="112"/>
    </row>
    <row r="12" spans="1:23" s="105" customFormat="1" ht="32.1" customHeight="1">
      <c r="A12" s="103">
        <f>RANK(U12,$U$10:$U$13,0)</f>
        <v>3</v>
      </c>
      <c r="B12" s="158" t="s">
        <v>254</v>
      </c>
      <c r="C12" s="150" t="s">
        <v>255</v>
      </c>
      <c r="D12" s="151" t="s">
        <v>30</v>
      </c>
      <c r="E12" s="157" t="s">
        <v>256</v>
      </c>
      <c r="F12" s="49" t="s">
        <v>34</v>
      </c>
      <c r="G12" s="54" t="s">
        <v>375</v>
      </c>
      <c r="H12" s="152" t="s">
        <v>35</v>
      </c>
      <c r="I12" s="108">
        <v>127</v>
      </c>
      <c r="J12" s="109">
        <f>ROUND(I12/2.2,5)</f>
        <v>57.727269999999997</v>
      </c>
      <c r="K12" s="115">
        <f>RANK(J12,J$9:J$13,0)</f>
        <v>3</v>
      </c>
      <c r="L12" s="108">
        <v>127</v>
      </c>
      <c r="M12" s="109">
        <f>ROUND(L12/2.2,5)</f>
        <v>57.727269999999997</v>
      </c>
      <c r="N12" s="115">
        <f>RANK(M12,M$9:M$13,0)</f>
        <v>3</v>
      </c>
      <c r="O12" s="108">
        <v>136</v>
      </c>
      <c r="P12" s="109">
        <f>ROUND(O12/2.2,5)</f>
        <v>61.818179999999998</v>
      </c>
      <c r="Q12" s="115">
        <f>RANK(P12,P$9:P$13,0)</f>
        <v>3</v>
      </c>
      <c r="R12" s="101"/>
      <c r="S12" s="101"/>
      <c r="T12" s="108">
        <f>I12+L12+O12</f>
        <v>390</v>
      </c>
      <c r="U12" s="111">
        <f>ROUND(T12/2.2/3,5)</f>
        <v>59.090910000000001</v>
      </c>
      <c r="V12" s="112"/>
    </row>
    <row r="13" spans="1:23" s="105" customFormat="1" ht="32.1" customHeight="1">
      <c r="A13" s="103">
        <f>RANK(U13,$U$10:$U$13,0)</f>
        <v>4</v>
      </c>
      <c r="B13" s="50" t="s">
        <v>264</v>
      </c>
      <c r="C13" s="178" t="s">
        <v>265</v>
      </c>
      <c r="D13" s="83" t="s">
        <v>30</v>
      </c>
      <c r="E13" s="77" t="s">
        <v>261</v>
      </c>
      <c r="F13" s="150" t="s">
        <v>262</v>
      </c>
      <c r="G13" s="150" t="s">
        <v>263</v>
      </c>
      <c r="H13" s="152" t="s">
        <v>31</v>
      </c>
      <c r="I13" s="108">
        <v>127</v>
      </c>
      <c r="J13" s="109">
        <f>ROUND(I13/2.2,5)</f>
        <v>57.727269999999997</v>
      </c>
      <c r="K13" s="115">
        <f>RANK(J13,J$9:J$13,0)</f>
        <v>3</v>
      </c>
      <c r="L13" s="108">
        <v>114.5</v>
      </c>
      <c r="M13" s="109">
        <f>ROUND(L13/2.2,5)</f>
        <v>52.045450000000002</v>
      </c>
      <c r="N13" s="115">
        <f>RANK(M13,M$9:M$13,0)</f>
        <v>4</v>
      </c>
      <c r="O13" s="108">
        <v>115.5</v>
      </c>
      <c r="P13" s="109">
        <f>ROUND(O13/2.2,5)</f>
        <v>52.5</v>
      </c>
      <c r="Q13" s="115">
        <f>RANK(P13,P$9:P$13,0)</f>
        <v>4</v>
      </c>
      <c r="R13" s="101"/>
      <c r="S13" s="101">
        <v>1</v>
      </c>
      <c r="T13" s="108">
        <f>I13+L13+O13</f>
        <v>357</v>
      </c>
      <c r="U13" s="111">
        <f>ROUND(T13/2.2/3,5)</f>
        <v>54.090910000000001</v>
      </c>
      <c r="V13" s="112"/>
    </row>
    <row r="14" spans="1:23" ht="24.95" customHeight="1">
      <c r="A14" s="35"/>
      <c r="B14" s="120"/>
      <c r="C14" s="121"/>
      <c r="D14" s="122"/>
      <c r="E14" s="120"/>
      <c r="F14" s="123"/>
      <c r="G14" s="124"/>
      <c r="H14" s="125"/>
      <c r="I14" s="126"/>
      <c r="J14" s="127"/>
      <c r="K14" s="128"/>
      <c r="L14" s="126"/>
      <c r="M14" s="127"/>
      <c r="N14" s="128"/>
      <c r="O14" s="126"/>
      <c r="P14" s="127"/>
      <c r="Q14" s="128"/>
      <c r="R14" s="122"/>
      <c r="S14" s="122"/>
      <c r="T14" s="126"/>
      <c r="U14" s="129"/>
    </row>
    <row r="15" spans="1:23" ht="24.95" customHeight="1">
      <c r="B15" s="24" t="s">
        <v>2</v>
      </c>
      <c r="H15" s="84" t="s">
        <v>351</v>
      </c>
      <c r="I15" s="16"/>
      <c r="J15" s="5"/>
      <c r="K15" s="15"/>
    </row>
    <row r="16" spans="1:23" ht="24.95" customHeight="1">
      <c r="B16" s="29" t="s">
        <v>3</v>
      </c>
      <c r="H16" s="85" t="s">
        <v>96</v>
      </c>
      <c r="I16" s="11"/>
      <c r="J16" s="5"/>
      <c r="K16" s="28"/>
    </row>
    <row r="17" spans="2:10" ht="32.25" customHeight="1"/>
    <row r="18" spans="2:10" ht="32.25" customHeight="1"/>
    <row r="25" spans="2:10" ht="15">
      <c r="B25" s="24"/>
      <c r="H25" s="89"/>
      <c r="I25" s="16"/>
      <c r="J25" s="5"/>
    </row>
    <row r="26" spans="2:10" ht="15">
      <c r="B26" s="29"/>
      <c r="H26" s="85"/>
      <c r="I26" s="11"/>
      <c r="J26" s="5"/>
    </row>
    <row r="31" spans="2:10" ht="32.25" customHeight="1"/>
    <row r="32" spans="2:10" ht="29.25" customHeight="1"/>
  </sheetData>
  <mergeCells count="23">
    <mergeCell ref="T8:T9"/>
    <mergeCell ref="U8:U9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МП</vt:lpstr>
      <vt:lpstr>СП</vt:lpstr>
      <vt:lpstr>ППЮ</vt:lpstr>
      <vt:lpstr>ППЮ(Л)</vt:lpstr>
      <vt:lpstr>ППЮ(О)</vt:lpstr>
      <vt:lpstr>КПЮ</vt:lpstr>
      <vt:lpstr>Экви</vt:lpstr>
      <vt:lpstr>ППД.А</vt:lpstr>
      <vt:lpstr>ППД(Л)</vt:lpstr>
      <vt:lpstr>ППД(О)</vt:lpstr>
      <vt:lpstr>КПД</vt:lpstr>
      <vt:lpstr>Тест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2019-05-19T18:02:20Z</cp:lastPrinted>
  <dcterms:created xsi:type="dcterms:W3CDTF">2007-12-24T11:06:58Z</dcterms:created>
  <dcterms:modified xsi:type="dcterms:W3CDTF">2019-05-20T18:20:24Z</dcterms:modified>
</cp:coreProperties>
</file>