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35" windowWidth="14220" windowHeight="8400" tabRatio="747" activeTab="2"/>
  </bookViews>
  <sheets>
    <sheet name="МП" sheetId="24" r:id="rId1"/>
    <sheet name="МП(Ю)" sheetId="135" r:id="rId2"/>
    <sheet name="КПЮ" sheetId="114" r:id="rId3"/>
    <sheet name="ППЮ" sheetId="123" r:id="rId4"/>
    <sheet name="ППЮ(О+Л)" sheetId="129" r:id="rId5"/>
    <sheet name="5-лет" sheetId="136" r:id="rId6"/>
    <sheet name="ППД.А" sheetId="119" r:id="rId7"/>
    <sheet name="КПД" sheetId="137" r:id="rId8"/>
  </sheets>
  <calcPr calcId="125725" refMode="R1C1" concurrentCalc="0"/>
</workbook>
</file>

<file path=xl/calcChain.xml><?xml version="1.0" encoding="utf-8"?>
<calcChain xmlns="http://schemas.openxmlformats.org/spreadsheetml/2006/main">
  <c r="Q12" i="119"/>
  <c r="Q11"/>
  <c r="N12"/>
  <c r="N11"/>
  <c r="K12"/>
  <c r="K11"/>
  <c r="T11" i="137"/>
  <c r="U11"/>
  <c r="P11"/>
  <c r="M11"/>
  <c r="J11"/>
  <c r="T9"/>
  <c r="U9"/>
  <c r="P9"/>
  <c r="M9"/>
  <c r="J9"/>
  <c r="Q11"/>
  <c r="N11"/>
  <c r="K11"/>
  <c r="A11"/>
  <c r="T12" i="119"/>
  <c r="U12"/>
  <c r="J12"/>
  <c r="M12"/>
  <c r="P12"/>
  <c r="O9" i="136"/>
  <c r="P9"/>
  <c r="T20" i="129"/>
  <c r="U20"/>
  <c r="P20"/>
  <c r="P17"/>
  <c r="P21"/>
  <c r="P19"/>
  <c r="P22"/>
  <c r="P18"/>
  <c r="Q20"/>
  <c r="M20"/>
  <c r="M17"/>
  <c r="M21"/>
  <c r="M19"/>
  <c r="M22"/>
  <c r="M18"/>
  <c r="N20"/>
  <c r="J20"/>
  <c r="J17"/>
  <c r="J21"/>
  <c r="J19"/>
  <c r="J22"/>
  <c r="J18"/>
  <c r="K20"/>
  <c r="T17"/>
  <c r="U17"/>
  <c r="T21"/>
  <c r="U21"/>
  <c r="T19"/>
  <c r="U19"/>
  <c r="T22"/>
  <c r="U22"/>
  <c r="T18"/>
  <c r="U18"/>
  <c r="A20"/>
  <c r="T14"/>
  <c r="U14"/>
  <c r="P14"/>
  <c r="P11"/>
  <c r="P13"/>
  <c r="P15"/>
  <c r="P12"/>
  <c r="Q14"/>
  <c r="M14"/>
  <c r="M11"/>
  <c r="M13"/>
  <c r="M15"/>
  <c r="M12"/>
  <c r="N14"/>
  <c r="J14"/>
  <c r="J11"/>
  <c r="J13"/>
  <c r="J15"/>
  <c r="J12"/>
  <c r="K14"/>
  <c r="T11"/>
  <c r="U11"/>
  <c r="T13"/>
  <c r="U13"/>
  <c r="T15"/>
  <c r="U15"/>
  <c r="T12"/>
  <c r="U12"/>
  <c r="A14"/>
  <c r="J13" i="114"/>
  <c r="M13"/>
  <c r="P13"/>
  <c r="T13"/>
  <c r="U13"/>
  <c r="J14"/>
  <c r="M14"/>
  <c r="P14"/>
  <c r="T14"/>
  <c r="U14"/>
  <c r="T13" i="24"/>
  <c r="U13"/>
  <c r="P13"/>
  <c r="M13"/>
  <c r="J13"/>
  <c r="Q21" i="129"/>
  <c r="N21"/>
  <c r="K21"/>
  <c r="T19" i="123"/>
  <c r="U19"/>
  <c r="P19"/>
  <c r="P21"/>
  <c r="P18"/>
  <c r="P15"/>
  <c r="P20"/>
  <c r="P11"/>
  <c r="P17"/>
  <c r="P13"/>
  <c r="P16"/>
  <c r="P12"/>
  <c r="P14"/>
  <c r="P10"/>
  <c r="Q19"/>
  <c r="M19"/>
  <c r="M21"/>
  <c r="M18"/>
  <c r="M15"/>
  <c r="M20"/>
  <c r="M11"/>
  <c r="M17"/>
  <c r="M13"/>
  <c r="M16"/>
  <c r="M12"/>
  <c r="M14"/>
  <c r="M10"/>
  <c r="N19"/>
  <c r="J19"/>
  <c r="J15"/>
  <c r="J16"/>
  <c r="J11"/>
  <c r="J12"/>
  <c r="J14"/>
  <c r="J20"/>
  <c r="J21"/>
  <c r="J18"/>
  <c r="J17"/>
  <c r="J10"/>
  <c r="J13"/>
  <c r="K19"/>
  <c r="Q22" i="129"/>
  <c r="N22"/>
  <c r="K22"/>
  <c r="A22"/>
  <c r="P11" i="135"/>
  <c r="P12"/>
  <c r="P10"/>
  <c r="P13"/>
  <c r="M11"/>
  <c r="M12"/>
  <c r="M10"/>
  <c r="M13"/>
  <c r="J11"/>
  <c r="J12"/>
  <c r="J10"/>
  <c r="J13"/>
  <c r="T11"/>
  <c r="U11"/>
  <c r="T12"/>
  <c r="U12"/>
  <c r="T10"/>
  <c r="U10"/>
  <c r="T13"/>
  <c r="U13"/>
  <c r="Q13"/>
  <c r="N13"/>
  <c r="K13"/>
  <c r="A13"/>
  <c r="Q10"/>
  <c r="N10"/>
  <c r="K10"/>
  <c r="A10"/>
  <c r="Q12"/>
  <c r="N12"/>
  <c r="K12"/>
  <c r="A12"/>
  <c r="Q11"/>
  <c r="N11"/>
  <c r="K11"/>
  <c r="A11"/>
  <c r="P20" i="119"/>
  <c r="P21"/>
  <c r="Q20"/>
  <c r="Q21"/>
  <c r="M20"/>
  <c r="M21"/>
  <c r="N20"/>
  <c r="N21"/>
  <c r="J20"/>
  <c r="J21"/>
  <c r="K20"/>
  <c r="K21"/>
  <c r="P15"/>
  <c r="P16"/>
  <c r="P14"/>
  <c r="Q16"/>
  <c r="Q14"/>
  <c r="Q15"/>
  <c r="M15"/>
  <c r="M16"/>
  <c r="M14"/>
  <c r="N16"/>
  <c r="N14"/>
  <c r="N15"/>
  <c r="J15"/>
  <c r="J16"/>
  <c r="J14"/>
  <c r="K16"/>
  <c r="K14"/>
  <c r="K15"/>
  <c r="T20"/>
  <c r="U20"/>
  <c r="T21"/>
  <c r="U21"/>
  <c r="A20"/>
  <c r="A21"/>
  <c r="T15"/>
  <c r="U15"/>
  <c r="T16"/>
  <c r="U16"/>
  <c r="T14"/>
  <c r="U14"/>
  <c r="A16"/>
  <c r="A14"/>
  <c r="A15"/>
  <c r="T11"/>
  <c r="U11"/>
  <c r="A11"/>
  <c r="A12"/>
  <c r="P11"/>
  <c r="P18"/>
  <c r="M11"/>
  <c r="M18"/>
  <c r="J11"/>
  <c r="J18"/>
  <c r="T18"/>
  <c r="U18"/>
  <c r="T17" i="123"/>
  <c r="U17"/>
  <c r="Q17"/>
  <c r="N17"/>
  <c r="K17"/>
  <c r="T18"/>
  <c r="U18"/>
  <c r="T11"/>
  <c r="U11"/>
  <c r="T13"/>
  <c r="U13"/>
  <c r="T16"/>
  <c r="U16"/>
  <c r="T12"/>
  <c r="U12"/>
  <c r="T14"/>
  <c r="U14"/>
  <c r="T15"/>
  <c r="U15"/>
  <c r="T10"/>
  <c r="U10"/>
  <c r="T21"/>
  <c r="U21"/>
  <c r="T20"/>
  <c r="U20"/>
  <c r="A17"/>
  <c r="Q19" i="129"/>
  <c r="Q18"/>
  <c r="Q17"/>
  <c r="N19"/>
  <c r="N18"/>
  <c r="N17"/>
  <c r="K19"/>
  <c r="K18"/>
  <c r="K17"/>
  <c r="Q15"/>
  <c r="Q12"/>
  <c r="Q11"/>
  <c r="Q13"/>
  <c r="N15"/>
  <c r="N12"/>
  <c r="N11"/>
  <c r="N13"/>
  <c r="K15"/>
  <c r="K12"/>
  <c r="K11"/>
  <c r="K13"/>
  <c r="A19"/>
  <c r="A18"/>
  <c r="A21"/>
  <c r="A17"/>
  <c r="A15"/>
  <c r="A12"/>
  <c r="A11"/>
  <c r="A13"/>
  <c r="Q18" i="123"/>
  <c r="N18"/>
  <c r="K18"/>
  <c r="A18"/>
  <c r="Q16"/>
  <c r="N16"/>
  <c r="K16"/>
  <c r="A16"/>
  <c r="Q10"/>
  <c r="N10"/>
  <c r="K10"/>
  <c r="A10"/>
  <c r="Q12"/>
  <c r="N12"/>
  <c r="K12"/>
  <c r="A12"/>
  <c r="Q15"/>
  <c r="N15"/>
  <c r="K15"/>
  <c r="A15"/>
  <c r="A19"/>
  <c r="Q13"/>
  <c r="N13"/>
  <c r="K13"/>
  <c r="A13"/>
  <c r="J10" i="114"/>
  <c r="M10"/>
  <c r="P10"/>
  <c r="T11"/>
  <c r="U11"/>
  <c r="T10"/>
  <c r="U10"/>
  <c r="T9"/>
  <c r="U9"/>
  <c r="A11"/>
  <c r="A9"/>
  <c r="A10"/>
  <c r="P9"/>
  <c r="P11"/>
  <c r="Q9"/>
  <c r="M9"/>
  <c r="M11"/>
  <c r="N9"/>
  <c r="J9"/>
  <c r="J11"/>
  <c r="K9"/>
  <c r="Q10"/>
  <c r="N10"/>
  <c r="K10"/>
  <c r="P10" i="24"/>
  <c r="P18"/>
  <c r="P14"/>
  <c r="P17"/>
  <c r="P12"/>
  <c r="P15"/>
  <c r="P16"/>
  <c r="P11"/>
  <c r="M10"/>
  <c r="M18"/>
  <c r="M14"/>
  <c r="M17"/>
  <c r="M12"/>
  <c r="M15"/>
  <c r="M16"/>
  <c r="M11"/>
  <c r="J10"/>
  <c r="J18"/>
  <c r="J14"/>
  <c r="J17"/>
  <c r="J12"/>
  <c r="J15"/>
  <c r="J16"/>
  <c r="J11"/>
  <c r="T10"/>
  <c r="U10"/>
  <c r="T18"/>
  <c r="U18"/>
  <c r="T14"/>
  <c r="U14"/>
  <c r="T17"/>
  <c r="U17"/>
  <c r="T12"/>
  <c r="U12"/>
  <c r="T15"/>
  <c r="U15"/>
  <c r="T16"/>
  <c r="U16"/>
  <c r="T11"/>
  <c r="U11"/>
  <c r="Q17"/>
  <c r="N17"/>
  <c r="K17"/>
  <c r="A17"/>
  <c r="Q14"/>
  <c r="N14"/>
  <c r="K14"/>
  <c r="A14"/>
  <c r="Q18"/>
  <c r="N18"/>
  <c r="K18"/>
  <c r="A18"/>
  <c r="Q10"/>
  <c r="N10"/>
  <c r="K10"/>
  <c r="A10"/>
  <c r="Q20" i="123"/>
  <c r="N20"/>
  <c r="K20"/>
  <c r="A20"/>
  <c r="Q21"/>
  <c r="N21"/>
  <c r="K21"/>
  <c r="A21"/>
  <c r="Q14"/>
  <c r="N14"/>
  <c r="K14"/>
  <c r="A14"/>
  <c r="Q11"/>
  <c r="N11"/>
  <c r="K11"/>
  <c r="A11"/>
  <c r="Q11" i="24"/>
  <c r="N11"/>
  <c r="K11"/>
  <c r="A11"/>
  <c r="Q15"/>
  <c r="N15"/>
  <c r="K15"/>
  <c r="A15"/>
  <c r="N11" i="114"/>
  <c r="K11"/>
  <c r="Q11"/>
  <c r="N16" i="24"/>
  <c r="K12"/>
  <c r="K13"/>
  <c r="Q12"/>
  <c r="A12"/>
  <c r="A16"/>
  <c r="A13"/>
  <c r="N13"/>
  <c r="N12"/>
  <c r="K16"/>
  <c r="Q16"/>
  <c r="Q13"/>
</calcChain>
</file>

<file path=xl/sharedStrings.xml><?xml version="1.0" encoding="utf-8"?>
<sst xmlns="http://schemas.openxmlformats.org/spreadsheetml/2006/main" count="669" uniqueCount="286">
  <si>
    <t>%</t>
  </si>
  <si>
    <t>Место</t>
  </si>
  <si>
    <t>Главный судья</t>
  </si>
  <si>
    <t>Главный секретарь</t>
  </si>
  <si>
    <t>Команда, регион</t>
  </si>
  <si>
    <t>C</t>
  </si>
  <si>
    <t>Всего баллов</t>
  </si>
  <si>
    <t>Выездка</t>
  </si>
  <si>
    <t>Владелец</t>
  </si>
  <si>
    <t>Н</t>
  </si>
  <si>
    <t>В</t>
  </si>
  <si>
    <t>Звание, разряд</t>
  </si>
  <si>
    <t>Рег.№</t>
  </si>
  <si>
    <t>МАЛЫЙ ПРИЗ</t>
  </si>
  <si>
    <t>ПРЕДВАРИТЕЛЬНЫЙ ПРИЗ. ЮНОШИ</t>
  </si>
  <si>
    <t>Вып. Норм.</t>
  </si>
  <si>
    <t>Баллы</t>
  </si>
  <si>
    <r>
      <t xml:space="preserve">Фамилия, 
</t>
    </r>
    <r>
      <rPr>
        <sz val="11"/>
        <rFont val="Times New Roman"/>
        <family val="1"/>
        <charset val="204"/>
      </rPr>
      <t>имя всадника</t>
    </r>
  </si>
  <si>
    <r>
      <t xml:space="preserve">Кличка лошади, г.р., </t>
    </r>
    <r>
      <rPr>
        <sz val="11"/>
        <rFont val="Times New Roman"/>
        <family val="1"/>
        <charset val="204"/>
      </rPr>
      <t>пол, масть, порода, отец, место рождения</t>
    </r>
  </si>
  <si>
    <t xml:space="preserve">Выездка </t>
  </si>
  <si>
    <t>ТЕХНИЧЕСКИЕ РЕЗУЛЬТАТЫ</t>
  </si>
  <si>
    <t>Всего %</t>
  </si>
  <si>
    <t xml:space="preserve">Всего % </t>
  </si>
  <si>
    <t>Московская обл., КСК "Конкорд"</t>
  </si>
  <si>
    <t>Общий зачёт.</t>
  </si>
  <si>
    <t>Зачёт для спортсменов-любителей.</t>
  </si>
  <si>
    <t>Ошибки в схеме</t>
  </si>
  <si>
    <t>Прочие ошибки</t>
  </si>
  <si>
    <t>КМС</t>
  </si>
  <si>
    <t>КСК "Конкорд", МО</t>
  </si>
  <si>
    <t>б.р.</t>
  </si>
  <si>
    <t>Ч/В, МО</t>
  </si>
  <si>
    <t>1 юн.</t>
  </si>
  <si>
    <t>МС</t>
  </si>
  <si>
    <t>плем.</t>
  </si>
  <si>
    <t>Ч/В, г.Москва</t>
  </si>
  <si>
    <t>II</t>
  </si>
  <si>
    <t>III</t>
  </si>
  <si>
    <t>КСК "Толстая лошадь", МО</t>
  </si>
  <si>
    <t>КОМАНДНЫЙ ПРИЗ. ДЕТИ</t>
  </si>
  <si>
    <t>КОМАНДНЫЙ ПРИЗ. ЮНОШИ</t>
  </si>
  <si>
    <r>
      <t xml:space="preserve">ХИТРОВА </t>
    </r>
    <r>
      <rPr>
        <sz val="10"/>
        <rFont val="Times New Roman"/>
        <family val="1"/>
        <charset val="204"/>
      </rPr>
      <t>Алина</t>
    </r>
  </si>
  <si>
    <t>023490</t>
  </si>
  <si>
    <t>Тё П.</t>
  </si>
  <si>
    <r>
      <rPr>
        <b/>
        <sz val="11"/>
        <rFont val="Times New Roman"/>
        <family val="1"/>
        <charset val="204"/>
      </rPr>
      <t>Борисов А.В.</t>
    </r>
    <r>
      <rPr>
        <sz val="11"/>
        <rFont val="Times New Roman"/>
        <family val="1"/>
        <charset val="204"/>
      </rPr>
      <t xml:space="preserve"> (1К, г.Москва)</t>
    </r>
  </si>
  <si>
    <r>
      <t>ГРЕВЕНС РАПИДО-12</t>
    </r>
    <r>
      <rPr>
        <sz val="10"/>
        <rFont val="Times New Roman"/>
        <family val="1"/>
        <charset val="204"/>
      </rPr>
      <t>, коб., вор., дат., Блу Хорс Дензел, Дания</t>
    </r>
  </si>
  <si>
    <t>021495</t>
  </si>
  <si>
    <t>ГБУ "СШ Битца" Москомспорта, г.Москва</t>
  </si>
  <si>
    <t>ПАО "Акрон", МО</t>
  </si>
  <si>
    <t>ПАО "Акрон"</t>
  </si>
  <si>
    <r>
      <t>БРЮТ-10</t>
    </r>
    <r>
      <rPr>
        <sz val="10"/>
        <rFont val="Times New Roman"/>
        <family val="1"/>
        <charset val="204"/>
      </rPr>
      <t>, мер., гнед., трак., Юшал хх, к/з им.Кирова</t>
    </r>
  </si>
  <si>
    <t>012322</t>
  </si>
  <si>
    <t>Еланская В.</t>
  </si>
  <si>
    <t>ОАО Акрон</t>
  </si>
  <si>
    <t>Зачёт для юношей.</t>
  </si>
  <si>
    <t>ПРЕДВАРИТЕЛЬНЫЙ ПРИЗ А. ДЕТИ</t>
  </si>
  <si>
    <t>3 юн.</t>
  </si>
  <si>
    <t xml:space="preserve">Зачёт для детей. </t>
  </si>
  <si>
    <r>
      <t>ВОЛКОВА</t>
    </r>
    <r>
      <rPr>
        <sz val="10"/>
        <rFont val="Times New Roman"/>
        <family val="1"/>
        <charset val="204"/>
      </rPr>
      <t xml:space="preserve"> Кристина, 2006</t>
    </r>
  </si>
  <si>
    <t>012606</t>
  </si>
  <si>
    <r>
      <t xml:space="preserve">АВАТ-04, </t>
    </r>
    <r>
      <rPr>
        <sz val="10"/>
        <rFont val="Times New Roman"/>
        <family val="1"/>
        <charset val="204"/>
      </rPr>
      <t>жер., гнед., ганн., Айвенго, Прогресс-Вертилишки</t>
    </r>
  </si>
  <si>
    <t>009188</t>
  </si>
  <si>
    <t>КСК "Битца"</t>
  </si>
  <si>
    <t>028504</t>
  </si>
  <si>
    <t>020218</t>
  </si>
  <si>
    <t>Данилова А.</t>
  </si>
  <si>
    <r>
      <t>ГРАЦИЯ-11</t>
    </r>
    <r>
      <rPr>
        <sz val="10"/>
        <rFont val="Times New Roman"/>
        <family val="1"/>
        <charset val="204"/>
      </rPr>
      <t>, коб., карак., РВП, Индор 17, Россия</t>
    </r>
  </si>
  <si>
    <t>ОАО "Акрон"</t>
  </si>
  <si>
    <t>080900</t>
  </si>
  <si>
    <r>
      <t xml:space="preserve">ВАЛДАЙ-07, </t>
    </r>
    <r>
      <rPr>
        <sz val="10"/>
        <rFont val="Times New Roman"/>
        <family val="1"/>
        <charset val="204"/>
      </rPr>
      <t>жер., вор., полукр., Варан, ОАО Акрон</t>
    </r>
  </si>
  <si>
    <t>007694</t>
  </si>
  <si>
    <r>
      <t>ВЫБОРГ-05</t>
    </r>
    <r>
      <rPr>
        <sz val="10"/>
        <rFont val="Times New Roman"/>
        <family val="1"/>
        <charset val="204"/>
      </rPr>
      <t>, жер., т.-гнед., дон., Дар, к/з им.Будённого</t>
    </r>
  </si>
  <si>
    <t>005649</t>
  </si>
  <si>
    <t xml:space="preserve">Шафикова А. </t>
  </si>
  <si>
    <t>КК "Форсаж", МО</t>
  </si>
  <si>
    <t>КСЦ им.Натальи Серовой, Тверская обл.</t>
  </si>
  <si>
    <r>
      <t xml:space="preserve">ФРАНКЛИН-03, </t>
    </r>
    <r>
      <rPr>
        <sz val="10"/>
        <rFont val="Times New Roman"/>
        <family val="1"/>
        <charset val="204"/>
      </rPr>
      <t>мер., рыж., вестф., Флорестан 1, Германия</t>
    </r>
  </si>
  <si>
    <t>011528</t>
  </si>
  <si>
    <t>Альмухаметова К.</t>
  </si>
  <si>
    <r>
      <t xml:space="preserve">РЯБКОВА </t>
    </r>
    <r>
      <rPr>
        <sz val="10"/>
        <rFont val="Times New Roman"/>
        <family val="1"/>
        <charset val="204"/>
      </rPr>
      <t>Мария, 2004</t>
    </r>
  </si>
  <si>
    <t>027104</t>
  </si>
  <si>
    <r>
      <t>НУЖНАЯ</t>
    </r>
    <r>
      <rPr>
        <sz val="10"/>
        <rFont val="Times New Roman"/>
        <family val="1"/>
        <charset val="204"/>
      </rPr>
      <t xml:space="preserve"> Ольга</t>
    </r>
  </si>
  <si>
    <t>015183</t>
  </si>
  <si>
    <r>
      <t>ИСКРА-06</t>
    </r>
    <r>
      <rPr>
        <sz val="10"/>
        <rFont val="Times New Roman"/>
        <family val="1"/>
        <charset val="204"/>
      </rPr>
      <t>, коб., т.гнед., РВП, Атом, Россия</t>
    </r>
  </si>
  <si>
    <t>014503</t>
  </si>
  <si>
    <t>Нужная О.</t>
  </si>
  <si>
    <r>
      <t xml:space="preserve">ОСТАПЕЦ </t>
    </r>
    <r>
      <rPr>
        <sz val="10"/>
        <rFont val="Times New Roman"/>
        <family val="1"/>
        <charset val="204"/>
      </rPr>
      <t>Кристина, 2003</t>
    </r>
  </si>
  <si>
    <t>012003</t>
  </si>
  <si>
    <r>
      <rPr>
        <b/>
        <sz val="10"/>
        <rFont val="Times New Roman"/>
        <family val="1"/>
        <charset val="204"/>
      </rPr>
      <t>ГРЭВИАН-09</t>
    </r>
    <r>
      <rPr>
        <sz val="10"/>
        <rFont val="Times New Roman"/>
        <family val="1"/>
        <charset val="204"/>
      </rPr>
      <t>, мер., гнед., трак., Взлёт 4, КСК "Взлёт"</t>
    </r>
  </si>
  <si>
    <t>016237</t>
  </si>
  <si>
    <t>Елисеева О.</t>
  </si>
  <si>
    <t>Ч/В, Воронежская обл.</t>
  </si>
  <si>
    <t>ГБУ СШ "Битца" Москомспорта, г.Москва</t>
  </si>
  <si>
    <t>057202</t>
  </si>
  <si>
    <r>
      <t>РОМАНОВА</t>
    </r>
    <r>
      <rPr>
        <sz val="10"/>
        <rFont val="Times New Roman"/>
        <family val="1"/>
        <charset val="204"/>
      </rPr>
      <t xml:space="preserve"> Анастасия, 2002</t>
    </r>
  </si>
  <si>
    <r>
      <t>ПЕЛОПОНЕС-06</t>
    </r>
    <r>
      <rPr>
        <sz val="10"/>
        <rFont val="Times New Roman"/>
        <family val="1"/>
        <charset val="204"/>
      </rPr>
      <t>, мер., гнед., ганн., Пикур, ОАО "Акрон"</t>
    </r>
  </si>
  <si>
    <t>007996</t>
  </si>
  <si>
    <r>
      <t xml:space="preserve">СМИРНОВА </t>
    </r>
    <r>
      <rPr>
        <sz val="10"/>
        <rFont val="Times New Roman"/>
        <family val="1"/>
        <charset val="204"/>
      </rPr>
      <t>Алина, 2002</t>
    </r>
  </si>
  <si>
    <r>
      <t>СОКОЛОВА</t>
    </r>
    <r>
      <rPr>
        <sz val="10"/>
        <rFont val="Times New Roman"/>
        <family val="1"/>
        <charset val="204"/>
      </rPr>
      <t xml:space="preserve"> Евдокия, 2006</t>
    </r>
  </si>
  <si>
    <r>
      <t xml:space="preserve">БАЛАКИРЕВ </t>
    </r>
    <r>
      <rPr>
        <sz val="10"/>
        <rFont val="Times New Roman"/>
        <family val="1"/>
        <charset val="204"/>
      </rPr>
      <t>Антон</t>
    </r>
  </si>
  <si>
    <t>015884</t>
  </si>
  <si>
    <t>Балакирев А.</t>
  </si>
  <si>
    <t>КСК "Эльф", г.Москва</t>
  </si>
  <si>
    <r>
      <t>ЗАДИРАЕВА</t>
    </r>
    <r>
      <rPr>
        <sz val="10"/>
        <rFont val="Times New Roman"/>
        <family val="1"/>
        <charset val="204"/>
      </rPr>
      <t xml:space="preserve"> Елизавета, 2002</t>
    </r>
  </si>
  <si>
    <t>044002</t>
  </si>
  <si>
    <r>
      <t>ТОПАЗ-10</t>
    </r>
    <r>
      <rPr>
        <sz val="10"/>
        <rFont val="Times New Roman"/>
        <family val="1"/>
        <charset val="204"/>
      </rPr>
      <t>, мер., гнед., полукр., Тревор, Беларусь</t>
    </r>
  </si>
  <si>
    <t>017045</t>
  </si>
  <si>
    <t>Бритова Н.</t>
  </si>
  <si>
    <t>Ч/В, Тульская обл.</t>
  </si>
  <si>
    <r>
      <t>ЯБЛОНСКИХ</t>
    </r>
    <r>
      <rPr>
        <sz val="10"/>
        <rFont val="Times New Roman"/>
        <family val="1"/>
        <charset val="204"/>
      </rPr>
      <t xml:space="preserve"> Елена, 2004</t>
    </r>
  </si>
  <si>
    <r>
      <t>ПРАЙД ФОН БЕНТЛИ-11</t>
    </r>
    <r>
      <rPr>
        <sz val="10"/>
        <rFont val="Times New Roman"/>
        <family val="1"/>
        <charset val="204"/>
      </rPr>
      <t>, мер., т.-рыж., ольд., Бентли, Германия</t>
    </r>
  </si>
  <si>
    <t>018336</t>
  </si>
  <si>
    <t>Яблонских О.</t>
  </si>
  <si>
    <t>051004</t>
  </si>
  <si>
    <r>
      <t>Цветаева С.Н.</t>
    </r>
    <r>
      <rPr>
        <sz val="11"/>
        <rFont val="Times New Roman"/>
        <family val="1"/>
        <charset val="204"/>
      </rPr>
      <t xml:space="preserve"> (ВК, Московская обл.).</t>
    </r>
  </si>
  <si>
    <r>
      <t>ВИНДЗОР-09</t>
    </r>
    <r>
      <rPr>
        <sz val="10"/>
        <rFont val="Times New Roman"/>
        <family val="1"/>
        <charset val="204"/>
      </rPr>
      <t>, мер., гнед., ганн., Вивитон, ОАО Акрон</t>
    </r>
  </si>
  <si>
    <t>КСК "Рифей", Челябинская обл.</t>
  </si>
  <si>
    <t>Зачёты: для спортсменов-любителей, общий.</t>
  </si>
  <si>
    <t xml:space="preserve">Зачёты: для детей, спортсменов-любителей, всадников на лошадях 4-5 лет, общий. </t>
  </si>
  <si>
    <t>Зачёт для всадников а лошадях 4-5 лет.</t>
  </si>
  <si>
    <t>"ЗАКРЫТИЕ ЛЕТНЕГО СЕЗОНА В КСК "КОНКОРД"</t>
  </si>
  <si>
    <t>25 августа 2019 г.</t>
  </si>
  <si>
    <r>
      <t xml:space="preserve">ВОЛКОВА </t>
    </r>
    <r>
      <rPr>
        <sz val="10"/>
        <rFont val="Times New Roman"/>
        <family val="1"/>
        <charset val="204"/>
      </rPr>
      <t>Анастасия</t>
    </r>
  </si>
  <si>
    <t>003298</t>
  </si>
  <si>
    <r>
      <t>СЭРА ВЕНИЦИАНА-14</t>
    </r>
    <r>
      <rPr>
        <sz val="10"/>
        <rFont val="Times New Roman"/>
        <family val="1"/>
        <charset val="204"/>
      </rPr>
      <t>, коб., вор., ольд., Сир Донервелл, Германия</t>
    </r>
  </si>
  <si>
    <t>Леонов Б.</t>
  </si>
  <si>
    <t>СШОР по КС г.Калуга, Калужская обл.</t>
  </si>
  <si>
    <t>055801</t>
  </si>
  <si>
    <r>
      <rPr>
        <b/>
        <sz val="10"/>
        <rFont val="Times New Roman"/>
        <family val="1"/>
        <charset val="204"/>
      </rPr>
      <t>ХАРЛЕЙ-08</t>
    </r>
    <r>
      <rPr>
        <sz val="10"/>
        <rFont val="Times New Roman"/>
        <family val="1"/>
        <charset val="204"/>
      </rPr>
      <t>, мер., т.гнед., ганн., Хохадель, Германия</t>
    </r>
  </si>
  <si>
    <t>010451</t>
  </si>
  <si>
    <t>Передерий В.</t>
  </si>
  <si>
    <r>
      <rPr>
        <b/>
        <sz val="10"/>
        <rFont val="Times New Roman"/>
        <family val="1"/>
        <charset val="204"/>
      </rPr>
      <t>ВАХТИНА</t>
    </r>
    <r>
      <rPr>
        <sz val="10"/>
        <rFont val="Times New Roman"/>
        <family val="1"/>
        <charset val="204"/>
      </rPr>
      <t xml:space="preserve"> Виталия</t>
    </r>
  </si>
  <si>
    <t>024491</t>
  </si>
  <si>
    <r>
      <rPr>
        <b/>
        <sz val="10"/>
        <rFont val="Times New Roman"/>
        <family val="1"/>
        <charset val="204"/>
      </rPr>
      <t>ДЕКОРАДО ПРИМИЕРО-12</t>
    </r>
    <r>
      <rPr>
        <sz val="10"/>
        <rFont val="Times New Roman"/>
        <family val="1"/>
        <charset val="204"/>
      </rPr>
      <t>, жер., карак., голш., Добромир Виват 2, МО</t>
    </r>
  </si>
  <si>
    <t>014483</t>
  </si>
  <si>
    <t>Вахтина В.</t>
  </si>
  <si>
    <r>
      <t>БАБУШКИНА</t>
    </r>
    <r>
      <rPr>
        <sz val="10"/>
        <rFont val="Times New Roman"/>
        <family val="1"/>
        <charset val="204"/>
      </rPr>
      <t xml:space="preserve"> Елена</t>
    </r>
  </si>
  <si>
    <r>
      <t xml:space="preserve">ВАЛДАЙ-03, </t>
    </r>
    <r>
      <rPr>
        <sz val="10"/>
        <rFont val="Times New Roman"/>
        <family val="1"/>
        <charset val="204"/>
      </rPr>
      <t>мер.,гнед., англо-араб.,
Временный, КСК "Риат"</t>
    </r>
  </si>
  <si>
    <t>003523</t>
  </si>
  <si>
    <t>Первовская О.</t>
  </si>
  <si>
    <t>016671</t>
  </si>
  <si>
    <r>
      <t xml:space="preserve">ПОПОВА </t>
    </r>
    <r>
      <rPr>
        <sz val="10"/>
        <rFont val="Times New Roman"/>
        <family val="1"/>
        <charset val="204"/>
      </rPr>
      <t>Ольга</t>
    </r>
  </si>
  <si>
    <t>053597</t>
  </si>
  <si>
    <r>
      <t xml:space="preserve">ПАШМИНА-10, </t>
    </r>
    <r>
      <rPr>
        <sz val="10"/>
        <rFont val="Times New Roman"/>
        <family val="1"/>
        <charset val="204"/>
      </rPr>
      <t>коб., гнед., трак., Юшая хх, Кировский к/з</t>
    </r>
  </si>
  <si>
    <t>013496</t>
  </si>
  <si>
    <t>Провиденко Н.</t>
  </si>
  <si>
    <t>025900</t>
  </si>
  <si>
    <r>
      <t>ЭСТРОНА-09</t>
    </r>
    <r>
      <rPr>
        <sz val="10"/>
        <rFont val="Times New Roman"/>
        <family val="1"/>
        <charset val="204"/>
      </rPr>
      <t>, коб., рыж., голл.тепл., Джазз, Нидерланды</t>
    </r>
  </si>
  <si>
    <t>020387</t>
  </si>
  <si>
    <t>Халикова В.</t>
  </si>
  <si>
    <r>
      <t>ГРИГОРЯН</t>
    </r>
    <r>
      <rPr>
        <sz val="10"/>
        <rFont val="Times New Roman"/>
        <family val="1"/>
        <charset val="204"/>
      </rPr>
      <t xml:space="preserve"> Ксения, 2000</t>
    </r>
  </si>
  <si>
    <r>
      <t xml:space="preserve">КУХТАРОВА </t>
    </r>
    <r>
      <rPr>
        <sz val="10"/>
        <rFont val="Times New Roman"/>
        <family val="1"/>
        <charset val="204"/>
      </rPr>
      <t>Татьяна, 2000</t>
    </r>
  </si>
  <si>
    <r>
      <t xml:space="preserve">ЗАЙЧЕНКО </t>
    </r>
    <r>
      <rPr>
        <sz val="10"/>
        <rFont val="Times New Roman"/>
        <family val="1"/>
        <charset val="204"/>
      </rPr>
      <t>София</t>
    </r>
  </si>
  <si>
    <t>024994</t>
  </si>
  <si>
    <t>Зайченко С.</t>
  </si>
  <si>
    <t>КСК "Корос", МО</t>
  </si>
  <si>
    <r>
      <t>ЛЕВИТИНА</t>
    </r>
    <r>
      <rPr>
        <sz val="10"/>
        <rFont val="Times New Roman"/>
        <family val="1"/>
        <charset val="204"/>
      </rPr>
      <t xml:space="preserve"> Анастасия</t>
    </r>
  </si>
  <si>
    <t>026193</t>
  </si>
  <si>
    <r>
      <t>ПИНО-НУАР-09</t>
    </r>
    <r>
      <rPr>
        <sz val="10"/>
        <rFont val="Times New Roman"/>
        <family val="1"/>
        <charset val="204"/>
      </rPr>
      <t>, коб., т.-гнед.,  полукр., Гавиал, Россия</t>
    </r>
  </si>
  <si>
    <t>021956</t>
  </si>
  <si>
    <t>Левитина А.</t>
  </si>
  <si>
    <t>022789</t>
  </si>
  <si>
    <r>
      <t xml:space="preserve">СЛАЩЁВА </t>
    </r>
    <r>
      <rPr>
        <sz val="10"/>
        <rFont val="Times New Roman"/>
        <family val="1"/>
        <charset val="204"/>
      </rPr>
      <t>Ольга</t>
    </r>
  </si>
  <si>
    <t>013388</t>
  </si>
  <si>
    <r>
      <t>БАКАРДИ-03</t>
    </r>
    <r>
      <rPr>
        <sz val="10"/>
        <rFont val="Times New Roman"/>
        <family val="1"/>
        <charset val="204"/>
      </rPr>
      <t>, мер., рыж., ганн., Будденброк, Германия</t>
    </r>
  </si>
  <si>
    <t>003720</t>
  </si>
  <si>
    <t>Слащева О.</t>
  </si>
  <si>
    <r>
      <t>ДИАМАНТ</t>
    </r>
    <r>
      <rPr>
        <sz val="10"/>
        <rFont val="Times New Roman"/>
        <family val="1"/>
        <charset val="204"/>
      </rPr>
      <t xml:space="preserve"> Ксения</t>
    </r>
  </si>
  <si>
    <t>001875</t>
  </si>
  <si>
    <r>
      <t>ГАБАРДИН-08</t>
    </r>
    <r>
      <rPr>
        <sz val="10"/>
        <rFont val="Times New Roman"/>
        <family val="1"/>
        <charset val="204"/>
      </rPr>
      <t>, мер., сер., полукр., неизв., Рязанская обл.</t>
    </r>
  </si>
  <si>
    <t>021650</t>
  </si>
  <si>
    <t>Гортнская Л.</t>
  </si>
  <si>
    <r>
      <t xml:space="preserve">КУРШАКОВА </t>
    </r>
    <r>
      <rPr>
        <sz val="10"/>
        <rFont val="Times New Roman"/>
        <family val="1"/>
        <charset val="204"/>
      </rPr>
      <t>Полина, 1999</t>
    </r>
  </si>
  <si>
    <t>061099</t>
  </si>
  <si>
    <r>
      <t>ПРОБЕГ-05,</t>
    </r>
    <r>
      <rPr>
        <sz val="10"/>
        <rFont val="Times New Roman"/>
        <family val="1"/>
        <charset val="204"/>
      </rPr>
      <t xml:space="preserve"> мер., гнед., трак., Бодлер, ПФ Алабай</t>
    </r>
  </si>
  <si>
    <t>007180</t>
  </si>
  <si>
    <t>Куршакова П.</t>
  </si>
  <si>
    <t>ЦВШВЕ, МО</t>
  </si>
  <si>
    <r>
      <t>КАЛЬВАДОС-11,</t>
    </r>
    <r>
      <rPr>
        <sz val="10"/>
        <rFont val="Times New Roman"/>
        <family val="1"/>
        <charset val="204"/>
      </rPr>
      <t xml:space="preserve"> мер., т-гнед., вестф., Крист, Германия</t>
    </r>
  </si>
  <si>
    <t>015770</t>
  </si>
  <si>
    <t>Ильина Е.</t>
  </si>
  <si>
    <t>041902</t>
  </si>
  <si>
    <t>018702</t>
  </si>
  <si>
    <r>
      <t xml:space="preserve">ЛАЙСВЕ-09, </t>
    </r>
    <r>
      <rPr>
        <sz val="10"/>
        <rFont val="Times New Roman"/>
        <family val="1"/>
        <charset val="204"/>
      </rPr>
      <t>коб., гнед., трак., Гваздикас, Литва</t>
    </r>
  </si>
  <si>
    <t>010708</t>
  </si>
  <si>
    <t>Шайкевич С.</t>
  </si>
  <si>
    <r>
      <t xml:space="preserve">ДЖУРАЕВА </t>
    </r>
    <r>
      <rPr>
        <sz val="10"/>
        <rFont val="Times New Roman"/>
        <family val="1"/>
        <charset val="204"/>
      </rPr>
      <t>Сабина</t>
    </r>
  </si>
  <si>
    <t>006891</t>
  </si>
  <si>
    <r>
      <t>ГИТАНО ГЕФ-15</t>
    </r>
    <r>
      <rPr>
        <sz val="10"/>
        <rFont val="Times New Roman"/>
        <family val="1"/>
        <charset val="204"/>
      </rPr>
      <t>, мер., гнед., андал., Лимено LVI, Калужская обл</t>
    </r>
  </si>
  <si>
    <t>020030</t>
  </si>
  <si>
    <t>Одиноков С.</t>
  </si>
  <si>
    <t>КСК "Пегас", МО</t>
  </si>
  <si>
    <r>
      <t xml:space="preserve">АКИНИНА </t>
    </r>
    <r>
      <rPr>
        <sz val="10"/>
        <rFont val="Times New Roman"/>
        <family val="1"/>
        <charset val="204"/>
      </rPr>
      <t>Ольга</t>
    </r>
  </si>
  <si>
    <t>КСК "Джамп", МО</t>
  </si>
  <si>
    <r>
      <t>АЛЛАЗАЛ-14</t>
    </r>
    <r>
      <rPr>
        <sz val="10"/>
        <rFont val="Times New Roman"/>
        <family val="1"/>
        <charset val="204"/>
      </rPr>
      <t>, мер., трак., Аль Пассал, Россия</t>
    </r>
  </si>
  <si>
    <r>
      <t>БОЙКО</t>
    </r>
    <r>
      <rPr>
        <sz val="10"/>
        <color indexed="8"/>
        <rFont val="Times New Roman"/>
        <family val="1"/>
        <charset val="204"/>
      </rPr>
      <t xml:space="preserve"> Вера, 2010</t>
    </r>
  </si>
  <si>
    <r>
      <t>ГРЕЙТ КЕТЧЕР-13</t>
    </r>
    <r>
      <rPr>
        <sz val="10"/>
        <rFont val="Times New Roman"/>
        <family val="1"/>
        <charset val="204"/>
      </rPr>
      <t>, жер., вор., уэл.пони, Турнинос Гизме, Россия</t>
    </r>
  </si>
  <si>
    <t>Жилина О.</t>
  </si>
  <si>
    <r>
      <t xml:space="preserve">ЗВЯГИНА </t>
    </r>
    <r>
      <rPr>
        <sz val="10"/>
        <rFont val="Times New Roman"/>
        <family val="1"/>
        <charset val="204"/>
      </rPr>
      <t>Стефания, 2005</t>
    </r>
  </si>
  <si>
    <t>016220</t>
  </si>
  <si>
    <t>Звягина О.</t>
  </si>
  <si>
    <r>
      <t>КРИСТИ-07</t>
    </r>
    <r>
      <rPr>
        <sz val="10"/>
        <rFont val="Times New Roman"/>
        <family val="1"/>
        <charset val="204"/>
      </rPr>
      <t>, коб., т.-гнед., ганн., Контендрос Бьюб, Германия</t>
    </r>
  </si>
  <si>
    <r>
      <t>ПЕТРУХИНА</t>
    </r>
    <r>
      <rPr>
        <sz val="10"/>
        <rFont val="Times New Roman"/>
        <family val="1"/>
        <charset val="204"/>
      </rPr>
      <t xml:space="preserve"> Оксана, 2001</t>
    </r>
  </si>
  <si>
    <r>
      <t xml:space="preserve">ВЫЛИТОК </t>
    </r>
    <r>
      <rPr>
        <sz val="10"/>
        <rFont val="Times New Roman"/>
        <family val="1"/>
        <charset val="204"/>
      </rPr>
      <t>Анастасия</t>
    </r>
  </si>
  <si>
    <t>032499</t>
  </si>
  <si>
    <r>
      <t>ДЕЙМОС-07</t>
    </r>
    <r>
      <rPr>
        <sz val="10"/>
        <rFont val="Times New Roman"/>
        <family val="1"/>
        <charset val="204"/>
      </rPr>
      <t>, мер., вор., РВП, Де-Ниро, Старожиловский к/з</t>
    </r>
  </si>
  <si>
    <t>011129</t>
  </si>
  <si>
    <t>Узорникова А.</t>
  </si>
  <si>
    <r>
      <t>ГРАЧЁВА</t>
    </r>
    <r>
      <rPr>
        <sz val="10"/>
        <rFont val="Times New Roman"/>
        <family val="1"/>
        <charset val="204"/>
      </rPr>
      <t xml:space="preserve"> Анастасия</t>
    </r>
  </si>
  <si>
    <t>014397</t>
  </si>
  <si>
    <r>
      <t xml:space="preserve">ФОРТУНАТО ФОН ЗЕВС-05, </t>
    </r>
    <r>
      <rPr>
        <sz val="10"/>
        <rFont val="Times New Roman"/>
        <family val="1"/>
        <charset val="204"/>
      </rPr>
      <t>коб., гнед., трак., Хлопок, ПФ "Зевс"</t>
    </r>
  </si>
  <si>
    <t>004111</t>
  </si>
  <si>
    <t>Крючкова Е.</t>
  </si>
  <si>
    <r>
      <t>ЕНДОВИЦКАЯ</t>
    </r>
    <r>
      <rPr>
        <sz val="10"/>
        <rFont val="Times New Roman"/>
        <family val="1"/>
        <charset val="204"/>
      </rPr>
      <t xml:space="preserve"> Анна</t>
    </r>
  </si>
  <si>
    <t>056398</t>
  </si>
  <si>
    <r>
      <t>РЕВАНШ-08</t>
    </r>
    <r>
      <rPr>
        <sz val="10"/>
        <rFont val="Times New Roman"/>
        <family val="1"/>
        <charset val="204"/>
      </rPr>
      <t>, жер., вор., ганн., Радомес, ОАО "Акрон"</t>
    </r>
  </si>
  <si>
    <t>009177</t>
  </si>
  <si>
    <t>Прохорова А.</t>
  </si>
  <si>
    <t>067702</t>
  </si>
  <si>
    <t>020033</t>
  </si>
  <si>
    <r>
      <t xml:space="preserve">ФЕДОСЕЕВА </t>
    </r>
    <r>
      <rPr>
        <sz val="10"/>
        <rFont val="Times New Roman"/>
        <family val="1"/>
        <charset val="204"/>
      </rPr>
      <t>Алёна</t>
    </r>
  </si>
  <si>
    <r>
      <rPr>
        <b/>
        <sz val="10"/>
        <rFont val="Times New Roman"/>
        <family val="1"/>
        <charset val="204"/>
      </rPr>
      <t>ИВАННИКОВА</t>
    </r>
    <r>
      <rPr>
        <sz val="10"/>
        <rFont val="Times New Roman"/>
        <family val="1"/>
        <charset val="204"/>
      </rPr>
      <t xml:space="preserve"> Анастасия, 2003</t>
    </r>
  </si>
  <si>
    <t>040903</t>
  </si>
  <si>
    <r>
      <t xml:space="preserve">ФАРТ-06, </t>
    </r>
    <r>
      <rPr>
        <sz val="10"/>
        <rFont val="Times New Roman"/>
        <family val="1"/>
        <charset val="204"/>
      </rPr>
      <t>мер., вор., тяж.пом., Трек, МО</t>
    </r>
  </si>
  <si>
    <t>011991</t>
  </si>
  <si>
    <t>Натаркина Т.</t>
  </si>
  <si>
    <r>
      <t>САН РЕМО-13</t>
    </r>
    <r>
      <rPr>
        <sz val="10"/>
        <rFont val="Times New Roman"/>
        <family val="1"/>
        <charset val="204"/>
      </rPr>
      <t>, жер., т.-гнед., полукр., Слайм оф Голд, Россия</t>
    </r>
  </si>
  <si>
    <t>Волкова Э.</t>
  </si>
  <si>
    <r>
      <t xml:space="preserve">МАТВЕЕВА </t>
    </r>
    <r>
      <rPr>
        <sz val="10"/>
        <rFont val="Times New Roman"/>
        <family val="1"/>
        <charset val="204"/>
      </rPr>
      <t>Евгения, 2004</t>
    </r>
  </si>
  <si>
    <t>017204</t>
  </si>
  <si>
    <r>
      <t xml:space="preserve">БОКСЁР-01, </t>
    </r>
    <r>
      <rPr>
        <sz val="10"/>
        <rFont val="Times New Roman"/>
        <family val="1"/>
        <charset val="204"/>
      </rPr>
      <t>мер., т.-гнед., англо-буд., Стартер, СПК Майский</t>
    </r>
  </si>
  <si>
    <t>003203</t>
  </si>
  <si>
    <r>
      <t xml:space="preserve">ГОРОБЕЦ </t>
    </r>
    <r>
      <rPr>
        <sz val="10"/>
        <rFont val="Times New Roman"/>
        <family val="1"/>
        <charset val="204"/>
      </rPr>
      <t>Анна</t>
    </r>
  </si>
  <si>
    <t>009391</t>
  </si>
  <si>
    <r>
      <t>РИТМ-11</t>
    </r>
    <r>
      <rPr>
        <sz val="10"/>
        <rFont val="Times New Roman"/>
        <family val="1"/>
        <charset val="204"/>
      </rPr>
      <t>, мер., гнед., полукр., Ритон де Фрибойс, ПАО "Акрон"</t>
    </r>
  </si>
  <si>
    <t>015545</t>
  </si>
  <si>
    <r>
      <t xml:space="preserve">КУЦЕНКО </t>
    </r>
    <r>
      <rPr>
        <sz val="10"/>
        <rFont val="Times New Roman"/>
        <family val="1"/>
        <charset val="204"/>
      </rPr>
      <t>Полина</t>
    </r>
  </si>
  <si>
    <t>050898</t>
  </si>
  <si>
    <r>
      <t>НАНТ-05,</t>
    </r>
    <r>
      <rPr>
        <sz val="10"/>
        <rFont val="Times New Roman"/>
        <family val="1"/>
        <charset val="204"/>
      </rPr>
      <t xml:space="preserve"> мер., гнед., ганн., Лабиринт, СХКП Проресс</t>
    </r>
  </si>
  <si>
    <t>004374</t>
  </si>
  <si>
    <r>
      <t xml:space="preserve">ТУМАНОВА </t>
    </r>
    <r>
      <rPr>
        <sz val="10"/>
        <rFont val="Times New Roman"/>
        <family val="1"/>
        <charset val="204"/>
      </rPr>
      <t>Анастасия, 2002</t>
    </r>
  </si>
  <si>
    <t>045902</t>
  </si>
  <si>
    <r>
      <t>ИНГЛАНД СЛОТТИ-09</t>
    </r>
    <r>
      <rPr>
        <sz val="10"/>
        <rFont val="Times New Roman"/>
        <family val="1"/>
        <charset val="204"/>
      </rPr>
      <t>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мер., гнед., голл.тепл., Апхилл, Нидерланды</t>
    </r>
  </si>
  <si>
    <t>014153</t>
  </si>
  <si>
    <t>Давидовский Р.</t>
  </si>
  <si>
    <r>
      <t>ИВАНОВА</t>
    </r>
    <r>
      <rPr>
        <sz val="10"/>
        <rFont val="Times New Roman"/>
        <family val="1"/>
        <charset val="204"/>
      </rPr>
      <t xml:space="preserve"> Катерина</t>
    </r>
  </si>
  <si>
    <t>046797</t>
  </si>
  <si>
    <r>
      <t xml:space="preserve">РЕВАНШ-04, </t>
    </r>
    <r>
      <rPr>
        <sz val="10"/>
        <rFont val="Times New Roman"/>
        <family val="1"/>
        <charset val="204"/>
      </rPr>
      <t>мер., рыж., трак., Винсент, Ставропольский край</t>
    </r>
  </si>
  <si>
    <t>003304</t>
  </si>
  <si>
    <t>Гостенина А.</t>
  </si>
  <si>
    <r>
      <t>ПЭППЕР ПОТТС-10</t>
    </r>
    <r>
      <rPr>
        <sz val="10"/>
        <rFont val="Times New Roman"/>
        <family val="1"/>
        <charset val="204"/>
      </rPr>
      <t>, коб., гнед., полукр., Пристав, к/ф "Захарьино"</t>
    </r>
  </si>
  <si>
    <t>017637</t>
  </si>
  <si>
    <r>
      <t xml:space="preserve">ТРОФИМОВА </t>
    </r>
    <r>
      <rPr>
        <sz val="10"/>
        <rFont val="Times New Roman"/>
        <family val="1"/>
        <charset val="204"/>
      </rPr>
      <t>Полина, 2007</t>
    </r>
  </si>
  <si>
    <r>
      <t>ПЯТИГОРСК-12, жер,</t>
    </r>
    <r>
      <rPr>
        <sz val="10"/>
        <rFont val="Times New Roman"/>
        <family val="1"/>
        <charset val="204"/>
      </rPr>
      <t xml:space="preserve"> сер, ганн,  Питсбург ПАО "Акрон"</t>
    </r>
  </si>
  <si>
    <r>
      <rPr>
        <b/>
        <sz val="10"/>
        <rFont val="Times New Roman"/>
        <family val="1"/>
        <charset val="204"/>
      </rPr>
      <t>КРАСИЛЬНИКОВА</t>
    </r>
    <r>
      <rPr>
        <sz val="10"/>
        <rFont val="Times New Roman"/>
        <family val="1"/>
        <charset val="204"/>
      </rPr>
      <t xml:space="preserve"> Юлиса, 2003</t>
    </r>
  </si>
  <si>
    <t>010203</t>
  </si>
  <si>
    <r>
      <t xml:space="preserve">ДАНТЕ ВЕЛЬТИНО-11, </t>
    </r>
    <r>
      <rPr>
        <sz val="10"/>
        <rFont val="Times New Roman"/>
        <family val="1"/>
        <charset val="204"/>
      </rPr>
      <t>мер., т.гнед., весф., Данте Вельтино, Германия</t>
    </r>
  </si>
  <si>
    <t>011974</t>
  </si>
  <si>
    <t>Дубинина О.</t>
  </si>
  <si>
    <r>
      <rPr>
        <b/>
        <sz val="10"/>
        <rFont val="Times New Roman"/>
        <family val="1"/>
        <charset val="204"/>
      </rPr>
      <t>ПЕРЕДЕРИЙ</t>
    </r>
    <r>
      <rPr>
        <sz val="10"/>
        <rFont val="Times New Roman"/>
        <family val="1"/>
        <charset val="204"/>
      </rPr>
      <t xml:space="preserve"> Антон, 2001</t>
    </r>
  </si>
  <si>
    <r>
      <rPr>
        <b/>
        <sz val="10"/>
        <rFont val="Times New Roman"/>
        <family val="1"/>
        <charset val="204"/>
      </rPr>
      <t>ФЕЩЕНКО</t>
    </r>
    <r>
      <rPr>
        <sz val="10"/>
        <rFont val="Times New Roman"/>
        <family val="1"/>
        <charset val="204"/>
      </rPr>
      <t xml:space="preserve"> Ольга</t>
    </r>
  </si>
  <si>
    <t>021989</t>
  </si>
  <si>
    <r>
      <t xml:space="preserve">ЛЕОНАРДО-05, </t>
    </r>
    <r>
      <rPr>
        <sz val="10"/>
        <rFont val="Times New Roman"/>
        <family val="1"/>
        <charset val="204"/>
      </rPr>
      <t>мер., рыж., ганн., Лазурит, ПКХ "Элитар"</t>
    </r>
  </si>
  <si>
    <t>002752</t>
  </si>
  <si>
    <t>Исмаилов И.</t>
  </si>
  <si>
    <r>
      <t>РОСАДО-13</t>
    </r>
    <r>
      <rPr>
        <sz val="10"/>
        <rFont val="Times New Roman"/>
        <family val="1"/>
        <charset val="204"/>
      </rPr>
      <t>, мер., т.-рыж., ганн., Романов Блю Хорс, Германия</t>
    </r>
  </si>
  <si>
    <t>Наджарян Н.</t>
  </si>
  <si>
    <r>
      <t xml:space="preserve"> Судьи: Н - Семёнова Ю.С. </t>
    </r>
    <r>
      <rPr>
        <sz val="11"/>
        <rFont val="Times New Roman"/>
        <family val="1"/>
        <charset val="204"/>
      </rPr>
      <t xml:space="preserve">(ВК, г.Москва), </t>
    </r>
    <r>
      <rPr>
        <b/>
        <sz val="11"/>
        <rFont val="Times New Roman"/>
        <family val="1"/>
        <charset val="204"/>
      </rPr>
      <t xml:space="preserve">С - Цветаева С.Н. </t>
    </r>
    <r>
      <rPr>
        <sz val="11"/>
        <rFont val="Times New Roman"/>
        <family val="1"/>
        <charset val="204"/>
      </rPr>
      <t xml:space="preserve">(ВК, Московская обл.), </t>
    </r>
    <r>
      <rPr>
        <b/>
        <sz val="11"/>
        <rFont val="Times New Roman"/>
        <family val="1"/>
        <charset val="204"/>
      </rPr>
      <t>В - Гурьянова Г.В.</t>
    </r>
    <r>
      <rPr>
        <sz val="11"/>
        <rFont val="Times New Roman"/>
        <family val="1"/>
        <charset val="204"/>
      </rPr>
      <t xml:space="preserve"> (ВК, Московская обл.).</t>
    </r>
  </si>
  <si>
    <t>Зачёт для юниоров.</t>
  </si>
  <si>
    <t>СРЕДНИЙ ПРИЗ ПРИЗ №2</t>
  </si>
  <si>
    <t>СШОР "Фаворит", МО</t>
  </si>
  <si>
    <t>015521</t>
  </si>
  <si>
    <r>
      <t xml:space="preserve">ПИТВЕР-12,  </t>
    </r>
    <r>
      <rPr>
        <sz val="10"/>
        <rFont val="Times New Roman"/>
        <family val="1"/>
        <charset val="204"/>
      </rPr>
      <t>мер., сер., ганн., мер., гнед., ганн., Питсбург, ОАО "Акрон"</t>
    </r>
  </si>
  <si>
    <t>ЕЗДА ДЛЯ 4-ЛЕТНИХ ЛОШАДЕЙ</t>
  </si>
  <si>
    <t>Рысь</t>
  </si>
  <si>
    <t>Шаг</t>
  </si>
  <si>
    <t>Галоп</t>
  </si>
  <si>
    <t>Подчинение</t>
  </si>
  <si>
    <t>Общее впечатление</t>
  </si>
  <si>
    <t>Кол.ош.</t>
  </si>
  <si>
    <r>
      <rPr>
        <b/>
        <sz val="11"/>
        <rFont val="Times New Roman"/>
        <family val="1"/>
        <charset val="204"/>
      </rPr>
      <t xml:space="preserve"> Судьи: Семёнова Ю.С.</t>
    </r>
    <r>
      <rPr>
        <sz val="11"/>
        <rFont val="Times New Roman"/>
        <family val="1"/>
        <charset val="204"/>
      </rPr>
      <t xml:space="preserve"> (ВК, г.Москва), </t>
    </r>
    <r>
      <rPr>
        <b/>
        <sz val="11"/>
        <rFont val="Times New Roman"/>
        <family val="1"/>
        <charset val="204"/>
      </rPr>
      <t>Цветаева С.Н.</t>
    </r>
    <r>
      <rPr>
        <sz val="11"/>
        <rFont val="Times New Roman"/>
        <family val="1"/>
        <charset val="204"/>
      </rPr>
      <t xml:space="preserve"> (ВК, Московская обл.), </t>
    </r>
    <r>
      <rPr>
        <b/>
        <sz val="11"/>
        <rFont val="Times New Roman"/>
        <family val="1"/>
        <charset val="204"/>
      </rPr>
      <t>Гурьянова Г.В.</t>
    </r>
    <r>
      <rPr>
        <sz val="11"/>
        <rFont val="Times New Roman"/>
        <family val="1"/>
        <charset val="204"/>
      </rPr>
      <t xml:space="preserve"> (ВК, Московская обл.).</t>
    </r>
  </si>
  <si>
    <r>
      <t xml:space="preserve"> Судьи: Н - Гурьянова Г.В. </t>
    </r>
    <r>
      <rPr>
        <sz val="11"/>
        <rFont val="Times New Roman"/>
        <family val="1"/>
        <charset val="204"/>
      </rPr>
      <t xml:space="preserve">(ВК, Московская обл.), </t>
    </r>
    <r>
      <rPr>
        <b/>
        <sz val="11"/>
        <rFont val="Times New Roman"/>
        <family val="1"/>
        <charset val="204"/>
      </rPr>
      <t xml:space="preserve">С - Семёнова Ю.С. </t>
    </r>
    <r>
      <rPr>
        <sz val="11"/>
        <rFont val="Times New Roman"/>
        <family val="1"/>
        <charset val="204"/>
      </rPr>
      <t xml:space="preserve">(ВК, г.Москва), </t>
    </r>
    <r>
      <rPr>
        <b/>
        <sz val="11"/>
        <rFont val="Times New Roman"/>
        <family val="1"/>
        <charset val="204"/>
      </rPr>
      <t>В - Цветаева С.Н.</t>
    </r>
    <r>
      <rPr>
        <sz val="11"/>
        <rFont val="Times New Roman"/>
        <family val="1"/>
        <charset val="204"/>
      </rPr>
      <t xml:space="preserve"> (ВК, Московская обл.).</t>
    </r>
  </si>
  <si>
    <r>
      <t>ДАНИЛОВА</t>
    </r>
    <r>
      <rPr>
        <sz val="10"/>
        <color indexed="8"/>
        <rFont val="Times New Roman"/>
        <family val="1"/>
        <charset val="204"/>
      </rPr>
      <t xml:space="preserve"> Анастасия, 2004</t>
    </r>
  </si>
  <si>
    <r>
      <rPr>
        <b/>
        <sz val="10"/>
        <rFont val="Times New Roman"/>
        <family val="1"/>
        <charset val="204"/>
      </rPr>
      <t>КЛЕЩУНОВА</t>
    </r>
    <r>
      <rPr>
        <sz val="10"/>
        <rFont val="Times New Roman"/>
        <family val="1"/>
        <charset val="204"/>
      </rPr>
      <t xml:space="preserve"> Анна, 2002</t>
    </r>
  </si>
  <si>
    <r>
      <t>ЮРКОВ</t>
    </r>
    <r>
      <rPr>
        <sz val="10"/>
        <rFont val="Times New Roman"/>
        <family val="1"/>
        <charset val="204"/>
      </rPr>
      <t xml:space="preserve"> Даниил, 2002</t>
    </r>
  </si>
  <si>
    <t>ТЕСТ ДЛЯ НАЧИНАЮЩИХ ВСАДНИКОВ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</si>
</sst>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 Cyr"/>
      <family val="2"/>
    </font>
    <font>
      <b/>
      <sz val="9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</font>
    <font>
      <i/>
      <sz val="12"/>
      <name val="Arial"/>
      <family val="2"/>
      <charset val="204"/>
    </font>
    <font>
      <i/>
      <sz val="11"/>
      <name val="Times New Roman"/>
      <family val="1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4">
    <xf numFmtId="0" fontId="0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19" fillId="0" borderId="0"/>
    <xf numFmtId="0" fontId="2" fillId="0" borderId="0"/>
    <xf numFmtId="0" fontId="16" fillId="0" borderId="0"/>
    <xf numFmtId="0" fontId="19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3" fillId="0" borderId="0"/>
    <xf numFmtId="0" fontId="2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" fillId="0" borderId="0"/>
    <xf numFmtId="0" fontId="6" fillId="0" borderId="0"/>
    <xf numFmtId="0" fontId="27" fillId="0" borderId="0"/>
    <xf numFmtId="0" fontId="2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</cellStyleXfs>
  <cellXfs count="292">
    <xf numFmtId="0" fontId="0" fillId="0" borderId="0" xfId="0"/>
    <xf numFmtId="0" fontId="2" fillId="0" borderId="0" xfId="9"/>
    <xf numFmtId="0" fontId="5" fillId="0" borderId="0" xfId="9" applyFont="1" applyBorder="1" applyAlignment="1">
      <alignment horizontal="left"/>
    </xf>
    <xf numFmtId="0" fontId="2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0" fillId="0" borderId="0" xfId="3" applyFont="1" applyAlignment="1"/>
    <xf numFmtId="0" fontId="11" fillId="0" borderId="0" xfId="0" applyFont="1" applyAlignment="1"/>
    <xf numFmtId="0" fontId="11" fillId="0" borderId="0" xfId="9" applyFont="1" applyAlignment="1"/>
    <xf numFmtId="0" fontId="11" fillId="0" borderId="0" xfId="9" applyFont="1" applyAlignment="1">
      <alignment wrapText="1"/>
    </xf>
    <xf numFmtId="0" fontId="11" fillId="0" borderId="0" xfId="9" applyFont="1" applyBorder="1" applyAlignment="1">
      <alignment horizontal="left"/>
    </xf>
    <xf numFmtId="0" fontId="10" fillId="0" borderId="0" xfId="9" applyFont="1" applyAlignment="1">
      <alignment horizontal="left"/>
    </xf>
    <xf numFmtId="0" fontId="10" fillId="0" borderId="0" xfId="0" applyFont="1" applyAlignment="1"/>
    <xf numFmtId="0" fontId="5" fillId="0" borderId="0" xfId="0" applyFont="1" applyAlignment="1"/>
    <xf numFmtId="0" fontId="11" fillId="0" borderId="0" xfId="0" applyFont="1" applyFill="1" applyBorder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/>
    <xf numFmtId="0" fontId="11" fillId="0" borderId="0" xfId="0" applyFont="1" applyFill="1" applyBorder="1" applyAlignment="1">
      <alignment horizontal="left"/>
    </xf>
    <xf numFmtId="0" fontId="0" fillId="0" borderId="0" xfId="0" applyAlignment="1"/>
    <xf numFmtId="0" fontId="10" fillId="0" borderId="0" xfId="9" applyFont="1" applyAlignment="1"/>
    <xf numFmtId="0" fontId="5" fillId="0" borderId="0" xfId="9" applyFont="1" applyAlignment="1"/>
    <xf numFmtId="0" fontId="10" fillId="0" borderId="1" xfId="9" applyFont="1" applyBorder="1" applyAlignment="1">
      <alignment horizontal="center" vertical="center" textRotation="90"/>
    </xf>
    <xf numFmtId="0" fontId="10" fillId="0" borderId="1" xfId="9" applyFont="1" applyBorder="1" applyAlignment="1">
      <alignment horizontal="center" vertical="center"/>
    </xf>
    <xf numFmtId="0" fontId="6" fillId="0" borderId="0" xfId="9" applyFont="1" applyBorder="1" applyAlignment="1">
      <alignment horizontal="center" vertical="center"/>
    </xf>
    <xf numFmtId="0" fontId="6" fillId="0" borderId="0" xfId="9" applyNumberFormat="1" applyFont="1" applyBorder="1" applyAlignment="1">
      <alignment horizontal="center" vertical="center"/>
    </xf>
    <xf numFmtId="165" fontId="6" fillId="0" borderId="0" xfId="9" applyNumberFormat="1" applyFont="1" applyBorder="1" applyAlignment="1">
      <alignment horizontal="center" vertical="center"/>
    </xf>
    <xf numFmtId="165" fontId="7" fillId="0" borderId="0" xfId="9" applyNumberFormat="1" applyFont="1" applyBorder="1" applyAlignment="1">
      <alignment horizontal="center" vertical="center"/>
    </xf>
    <xf numFmtId="0" fontId="3" fillId="0" borderId="0" xfId="9" applyFont="1"/>
    <xf numFmtId="0" fontId="7" fillId="0" borderId="0" xfId="31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31" applyFont="1" applyFill="1" applyBorder="1" applyAlignment="1" applyProtection="1">
      <alignment horizontal="center" vertical="center" wrapText="1"/>
      <protection locked="0"/>
    </xf>
    <xf numFmtId="0" fontId="2" fillId="0" borderId="0" xfId="9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26" applyFont="1" applyFill="1" applyBorder="1" applyAlignment="1">
      <alignment horizontal="left" vertical="center" wrapText="1"/>
    </xf>
    <xf numFmtId="49" fontId="12" fillId="0" borderId="1" xfId="37" applyNumberFormat="1" applyFont="1" applyFill="1" applyBorder="1" applyAlignment="1">
      <alignment horizontal="center" vertical="center" wrapText="1"/>
    </xf>
    <xf numFmtId="0" fontId="7" fillId="0" borderId="1" xfId="25" applyFont="1" applyFill="1" applyBorder="1" applyAlignment="1">
      <alignment horizontal="left" vertical="center" wrapText="1"/>
    </xf>
    <xf numFmtId="0" fontId="7" fillId="0" borderId="1" xfId="40" applyFont="1" applyFill="1" applyBorder="1" applyAlignment="1">
      <alignment horizontal="left" vertical="center" wrapText="1"/>
    </xf>
    <xf numFmtId="49" fontId="12" fillId="0" borderId="1" xfId="8" applyNumberFormat="1" applyFont="1" applyFill="1" applyBorder="1" applyAlignment="1">
      <alignment horizontal="center" vertical="center" wrapText="1"/>
    </xf>
    <xf numFmtId="0" fontId="7" fillId="0" borderId="1" xfId="7" applyFont="1" applyFill="1" applyBorder="1" applyAlignment="1" applyProtection="1">
      <alignment horizontal="left" vertical="center" wrapText="1"/>
      <protection locked="0"/>
    </xf>
    <xf numFmtId="0" fontId="7" fillId="0" borderId="1" xfId="7" applyFont="1" applyFill="1" applyBorder="1" applyAlignment="1">
      <alignment horizontal="left" vertical="center" wrapText="1"/>
    </xf>
    <xf numFmtId="0" fontId="7" fillId="0" borderId="1" xfId="4" applyFont="1" applyFill="1" applyBorder="1" applyAlignment="1" applyProtection="1">
      <alignment horizontal="left" vertical="center" wrapText="1"/>
      <protection locked="0"/>
    </xf>
    <xf numFmtId="0" fontId="7" fillId="0" borderId="1" xfId="30" applyFont="1" applyFill="1" applyBorder="1" applyAlignment="1">
      <alignment horizontal="left" vertical="center" wrapText="1"/>
    </xf>
    <xf numFmtId="0" fontId="6" fillId="0" borderId="0" xfId="29" applyFont="1" applyFill="1" applyBorder="1" applyAlignment="1">
      <alignment horizontal="center" vertical="center" wrapText="1"/>
    </xf>
    <xf numFmtId="0" fontId="7" fillId="0" borderId="0" xfId="25" applyFont="1" applyFill="1" applyBorder="1" applyAlignment="1">
      <alignment horizontal="left" vertical="center" wrapText="1"/>
    </xf>
    <xf numFmtId="49" fontId="6" fillId="0" borderId="0" xfId="25" applyNumberFormat="1" applyFont="1" applyFill="1" applyBorder="1" applyAlignment="1">
      <alignment horizontal="center" vertical="center" wrapText="1"/>
    </xf>
    <xf numFmtId="0" fontId="7" fillId="0" borderId="0" xfId="38" applyFont="1" applyFill="1" applyBorder="1" applyAlignment="1">
      <alignment vertical="center" wrapText="1"/>
    </xf>
    <xf numFmtId="49" fontId="12" fillId="0" borderId="0" xfId="38" applyNumberFormat="1" applyFont="1" applyFill="1" applyBorder="1" applyAlignment="1">
      <alignment horizontal="center" vertical="center" wrapText="1"/>
    </xf>
    <xf numFmtId="0" fontId="12" fillId="0" borderId="0" xfId="38" applyFont="1" applyFill="1" applyBorder="1" applyAlignment="1">
      <alignment horizontal="center" vertical="center"/>
    </xf>
    <xf numFmtId="0" fontId="13" fillId="0" borderId="0" xfId="26" applyFont="1" applyFill="1" applyBorder="1" applyAlignment="1">
      <alignment horizontal="center" vertical="center" wrapText="1"/>
    </xf>
    <xf numFmtId="164" fontId="6" fillId="0" borderId="0" xfId="9" applyNumberFormat="1" applyFont="1" applyBorder="1" applyAlignment="1">
      <alignment horizontal="center" vertical="center"/>
    </xf>
    <xf numFmtId="0" fontId="7" fillId="0" borderId="1" xfId="28" applyFont="1" applyFill="1" applyBorder="1" applyAlignment="1">
      <alignment horizontal="left" vertical="center" wrapText="1"/>
    </xf>
    <xf numFmtId="0" fontId="11" fillId="0" borderId="0" xfId="9" applyFont="1" applyFill="1" applyAlignment="1">
      <alignment wrapText="1"/>
    </xf>
    <xf numFmtId="0" fontId="11" fillId="0" borderId="0" xfId="9" applyFont="1" applyFill="1" applyBorder="1" applyAlignment="1">
      <alignment horizontal="left"/>
    </xf>
    <xf numFmtId="0" fontId="10" fillId="0" borderId="0" xfId="9" applyFont="1" applyFill="1" applyAlignment="1">
      <alignment horizontal="left"/>
    </xf>
    <xf numFmtId="0" fontId="7" fillId="0" borderId="1" xfId="39" applyFont="1" applyFill="1" applyBorder="1" applyAlignment="1">
      <alignment horizontal="left" vertical="center" wrapText="1"/>
    </xf>
    <xf numFmtId="0" fontId="7" fillId="0" borderId="1" xfId="34" applyFont="1" applyFill="1" applyBorder="1" applyAlignment="1">
      <alignment horizontal="left" vertical="center" wrapText="1"/>
    </xf>
    <xf numFmtId="0" fontId="6" fillId="0" borderId="1" xfId="26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10" fillId="0" borderId="0" xfId="0" applyFont="1" applyFill="1" applyAlignment="1"/>
    <xf numFmtId="0" fontId="10" fillId="0" borderId="4" xfId="9" applyFont="1" applyBorder="1" applyAlignment="1">
      <alignment horizontal="center" vertical="center" textRotation="90"/>
    </xf>
    <xf numFmtId="0" fontId="10" fillId="0" borderId="0" xfId="0" applyFont="1" applyFill="1" applyAlignment="1">
      <alignment vertical="top"/>
    </xf>
    <xf numFmtId="0" fontId="7" fillId="0" borderId="1" xfId="29" applyFont="1" applyFill="1" applyBorder="1" applyAlignment="1">
      <alignment horizontal="left" vertical="center" wrapText="1"/>
    </xf>
    <xf numFmtId="0" fontId="6" fillId="0" borderId="1" xfId="33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165" fontId="6" fillId="0" borderId="3" xfId="9" applyNumberFormat="1" applyFont="1" applyFill="1" applyBorder="1" applyAlignment="1">
      <alignment horizontal="center" vertical="center"/>
    </xf>
    <xf numFmtId="165" fontId="7" fillId="0" borderId="3" xfId="9" applyNumberFormat="1" applyFont="1" applyFill="1" applyBorder="1" applyAlignment="1">
      <alignment horizontal="center" vertical="center"/>
    </xf>
    <xf numFmtId="0" fontId="7" fillId="0" borderId="1" xfId="33" applyFont="1" applyFill="1" applyBorder="1" applyAlignment="1" applyProtection="1">
      <alignment vertical="center" wrapText="1"/>
      <protection locked="0"/>
    </xf>
    <xf numFmtId="0" fontId="7" fillId="0" borderId="1" xfId="35" applyFont="1" applyFill="1" applyBorder="1" applyAlignment="1">
      <alignment horizontal="left" vertical="center" wrapText="1"/>
    </xf>
    <xf numFmtId="0" fontId="7" fillId="0" borderId="1" xfId="27" applyFont="1" applyFill="1" applyBorder="1" applyAlignment="1">
      <alignment horizontal="left" vertical="center" wrapText="1"/>
    </xf>
    <xf numFmtId="0" fontId="6" fillId="0" borderId="1" xfId="9" applyFont="1" applyFill="1" applyBorder="1" applyAlignment="1">
      <alignment horizontal="center" vertical="center"/>
    </xf>
    <xf numFmtId="0" fontId="7" fillId="0" borderId="1" xfId="36" applyFont="1" applyFill="1" applyBorder="1" applyAlignment="1" applyProtection="1">
      <alignment horizontal="left" vertical="center" wrapText="1"/>
      <protection locked="0"/>
    </xf>
    <xf numFmtId="0" fontId="6" fillId="0" borderId="5" xfId="13" applyFont="1" applyFill="1" applyBorder="1" applyAlignment="1">
      <alignment horizontal="center" vertical="center"/>
    </xf>
    <xf numFmtId="0" fontId="10" fillId="0" borderId="0" xfId="9" applyFont="1" applyFill="1" applyAlignment="1"/>
    <xf numFmtId="0" fontId="2" fillId="0" borderId="0" xfId="9" applyFill="1"/>
    <xf numFmtId="0" fontId="2" fillId="0" borderId="0" xfId="9" applyFill="1" applyAlignment="1">
      <alignment wrapText="1"/>
    </xf>
    <xf numFmtId="164" fontId="6" fillId="0" borderId="1" xfId="9" applyNumberFormat="1" applyFont="1" applyFill="1" applyBorder="1" applyAlignment="1">
      <alignment horizontal="center" vertical="center"/>
    </xf>
    <xf numFmtId="165" fontId="6" fillId="0" borderId="1" xfId="9" applyNumberFormat="1" applyFont="1" applyFill="1" applyBorder="1" applyAlignment="1">
      <alignment horizontal="center" vertical="center"/>
    </xf>
    <xf numFmtId="0" fontId="6" fillId="0" borderId="1" xfId="9" applyNumberFormat="1" applyFont="1" applyFill="1" applyBorder="1" applyAlignment="1">
      <alignment horizontal="center" vertical="center"/>
    </xf>
    <xf numFmtId="165" fontId="7" fillId="0" borderId="1" xfId="9" applyNumberFormat="1" applyFont="1" applyFill="1" applyBorder="1" applyAlignment="1">
      <alignment horizontal="center" vertical="center"/>
    </xf>
    <xf numFmtId="0" fontId="7" fillId="0" borderId="1" xfId="9" applyFont="1" applyFill="1" applyBorder="1" applyAlignment="1">
      <alignment horizontal="center" vertical="center"/>
    </xf>
    <xf numFmtId="0" fontId="0" fillId="0" borderId="0" xfId="0" applyFill="1"/>
    <xf numFmtId="164" fontId="6" fillId="0" borderId="3" xfId="9" applyNumberFormat="1" applyFont="1" applyFill="1" applyBorder="1" applyAlignment="1">
      <alignment horizontal="center" vertical="center"/>
    </xf>
    <xf numFmtId="0" fontId="6" fillId="0" borderId="3" xfId="9" applyNumberFormat="1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/>
    </xf>
    <xf numFmtId="0" fontId="7" fillId="0" borderId="3" xfId="9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49" fontId="12" fillId="0" borderId="0" xfId="34" applyNumberFormat="1" applyFont="1" applyFill="1" applyBorder="1" applyAlignment="1">
      <alignment horizontal="center" vertical="center" wrapText="1"/>
    </xf>
    <xf numFmtId="0" fontId="6" fillId="0" borderId="0" xfId="9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10" applyFont="1" applyFill="1" applyBorder="1" applyAlignment="1">
      <alignment horizontal="center" vertical="center"/>
    </xf>
    <xf numFmtId="0" fontId="6" fillId="0" borderId="0" xfId="39" applyFont="1" applyFill="1" applyBorder="1" applyAlignment="1">
      <alignment horizontal="center" vertical="center" wrapText="1"/>
    </xf>
    <xf numFmtId="164" fontId="6" fillId="0" borderId="0" xfId="9" applyNumberFormat="1" applyFont="1" applyFill="1" applyBorder="1" applyAlignment="1">
      <alignment horizontal="center" vertical="center"/>
    </xf>
    <xf numFmtId="165" fontId="6" fillId="0" borderId="0" xfId="9" applyNumberFormat="1" applyFont="1" applyFill="1" applyBorder="1" applyAlignment="1">
      <alignment horizontal="center" vertical="center"/>
    </xf>
    <xf numFmtId="0" fontId="6" fillId="0" borderId="0" xfId="9" applyNumberFormat="1" applyFont="1" applyFill="1" applyBorder="1" applyAlignment="1">
      <alignment horizontal="center" vertical="center"/>
    </xf>
    <xf numFmtId="165" fontId="7" fillId="0" borderId="0" xfId="9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32" applyFont="1" applyFill="1" applyBorder="1" applyAlignment="1" applyProtection="1">
      <alignment horizontal="left" vertical="center" wrapText="1"/>
      <protection locked="0"/>
    </xf>
    <xf numFmtId="0" fontId="7" fillId="0" borderId="1" xfId="5" applyFont="1" applyFill="1" applyBorder="1" applyAlignment="1" applyProtection="1">
      <alignment horizontal="left" vertical="center" wrapText="1"/>
      <protection locked="0"/>
    </xf>
    <xf numFmtId="0" fontId="7" fillId="0" borderId="1" xfId="1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7" fillId="0" borderId="1" xfId="38" applyFont="1" applyFill="1" applyBorder="1" applyAlignment="1">
      <alignment horizontal="left" vertical="center" wrapText="1"/>
    </xf>
    <xf numFmtId="49" fontId="25" fillId="0" borderId="1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7" fillId="0" borderId="1" xfId="19" applyFont="1" applyFill="1" applyBorder="1" applyAlignment="1">
      <alignment horizontal="left" vertical="center" wrapText="1"/>
    </xf>
    <xf numFmtId="49" fontId="7" fillId="0" borderId="1" xfId="19" applyNumberFormat="1" applyFont="1" applyFill="1" applyBorder="1" applyAlignment="1">
      <alignment horizontal="left" vertical="center" wrapText="1"/>
    </xf>
    <xf numFmtId="0" fontId="26" fillId="0" borderId="1" xfId="5" applyFont="1" applyFill="1" applyBorder="1" applyAlignment="1" applyProtection="1">
      <alignment horizontal="left" vertical="center" wrapText="1"/>
      <protection locked="0"/>
    </xf>
    <xf numFmtId="49" fontId="25" fillId="0" borderId="1" xfId="0" applyNumberFormat="1" applyFont="1" applyFill="1" applyBorder="1" applyAlignment="1">
      <alignment horizontal="center" vertical="center"/>
    </xf>
    <xf numFmtId="0" fontId="7" fillId="0" borderId="1" xfId="39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Fill="1" applyBorder="1" applyAlignment="1">
      <alignment horizontal="center" vertical="center"/>
    </xf>
    <xf numFmtId="0" fontId="7" fillId="0" borderId="0" xfId="26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49" fontId="25" fillId="0" borderId="1" xfId="37" applyNumberFormat="1" applyFont="1" applyFill="1" applyBorder="1" applyAlignment="1">
      <alignment horizontal="center" vertical="center" wrapText="1"/>
    </xf>
    <xf numFmtId="0" fontId="21" fillId="0" borderId="1" xfId="26" applyFont="1" applyFill="1" applyBorder="1" applyAlignment="1">
      <alignment horizontal="left" vertical="center" wrapText="1"/>
    </xf>
    <xf numFmtId="0" fontId="6" fillId="0" borderId="21" xfId="13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164" fontId="6" fillId="0" borderId="8" xfId="9" applyNumberFormat="1" applyFont="1" applyFill="1" applyBorder="1" applyAlignment="1">
      <alignment horizontal="center" vertical="center"/>
    </xf>
    <xf numFmtId="165" fontId="6" fillId="0" borderId="8" xfId="9" applyNumberFormat="1" applyFont="1" applyFill="1" applyBorder="1" applyAlignment="1">
      <alignment horizontal="center" vertical="center"/>
    </xf>
    <xf numFmtId="0" fontId="6" fillId="0" borderId="20" xfId="9" applyNumberFormat="1" applyFont="1" applyFill="1" applyBorder="1" applyAlignment="1">
      <alignment horizontal="center" vertical="center"/>
    </xf>
    <xf numFmtId="0" fontId="6" fillId="0" borderId="8" xfId="9" applyFont="1" applyFill="1" applyBorder="1" applyAlignment="1">
      <alignment horizontal="center" vertical="center"/>
    </xf>
    <xf numFmtId="165" fontId="7" fillId="0" borderId="8" xfId="9" applyNumberFormat="1" applyFont="1" applyFill="1" applyBorder="1" applyAlignment="1">
      <alignment horizontal="center" vertical="center"/>
    </xf>
    <xf numFmtId="0" fontId="7" fillId="0" borderId="8" xfId="9" applyFont="1" applyFill="1" applyBorder="1" applyAlignment="1">
      <alignment horizontal="center" vertical="center"/>
    </xf>
    <xf numFmtId="164" fontId="6" fillId="0" borderId="20" xfId="9" applyNumberFormat="1" applyFont="1" applyFill="1" applyBorder="1" applyAlignment="1">
      <alignment horizontal="center" vertical="center"/>
    </xf>
    <xf numFmtId="165" fontId="6" fillId="0" borderId="20" xfId="9" applyNumberFormat="1" applyFont="1" applyFill="1" applyBorder="1" applyAlignment="1">
      <alignment horizontal="center" vertical="center"/>
    </xf>
    <xf numFmtId="0" fontId="6" fillId="0" borderId="20" xfId="9" applyFont="1" applyFill="1" applyBorder="1" applyAlignment="1">
      <alignment horizontal="center" vertical="center"/>
    </xf>
    <xf numFmtId="165" fontId="7" fillId="0" borderId="20" xfId="9" applyNumberFormat="1" applyFont="1" applyFill="1" applyBorder="1" applyAlignment="1">
      <alignment horizontal="center" vertical="center"/>
    </xf>
    <xf numFmtId="0" fontId="7" fillId="0" borderId="20" xfId="9" applyFont="1" applyFill="1" applyBorder="1" applyAlignment="1">
      <alignment horizontal="center" vertical="center"/>
    </xf>
    <xf numFmtId="0" fontId="7" fillId="0" borderId="3" xfId="26" applyFont="1" applyFill="1" applyBorder="1" applyAlignment="1">
      <alignment horizontal="left" vertical="center" wrapText="1"/>
    </xf>
    <xf numFmtId="49" fontId="25" fillId="0" borderId="8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 wrapText="1"/>
    </xf>
    <xf numFmtId="49" fontId="12" fillId="0" borderId="3" xfId="39" applyNumberFormat="1" applyFont="1" applyFill="1" applyBorder="1" applyAlignment="1">
      <alignment horizontal="center" vertical="center"/>
    </xf>
    <xf numFmtId="0" fontId="6" fillId="0" borderId="3" xfId="39" applyFont="1" applyFill="1" applyBorder="1" applyAlignment="1">
      <alignment horizontal="center" vertical="center"/>
    </xf>
    <xf numFmtId="0" fontId="7" fillId="0" borderId="3" xfId="38" applyFont="1" applyFill="1" applyBorder="1" applyAlignment="1">
      <alignment vertical="center" wrapText="1"/>
    </xf>
    <xf numFmtId="49" fontId="12" fillId="0" borderId="3" xfId="38" applyNumberFormat="1" applyFont="1" applyFill="1" applyBorder="1" applyAlignment="1">
      <alignment horizontal="center" vertical="center" wrapText="1"/>
    </xf>
    <xf numFmtId="0" fontId="12" fillId="0" borderId="3" xfId="38" applyFont="1" applyFill="1" applyBorder="1" applyAlignment="1">
      <alignment horizontal="center" vertical="center"/>
    </xf>
    <xf numFmtId="0" fontId="6" fillId="0" borderId="3" xfId="26" applyFont="1" applyFill="1" applyBorder="1" applyAlignment="1">
      <alignment horizontal="center" vertical="center" wrapText="1"/>
    </xf>
    <xf numFmtId="0" fontId="6" fillId="0" borderId="1" xfId="42" applyFont="1" applyFill="1" applyBorder="1" applyAlignment="1">
      <alignment horizontal="left" vertical="center" wrapText="1"/>
    </xf>
    <xf numFmtId="49" fontId="12" fillId="0" borderId="1" xfId="1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43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24" fillId="0" borderId="1" xfId="5" applyFont="1" applyFill="1" applyBorder="1" applyAlignment="1" applyProtection="1">
      <alignment horizontal="center" vertical="center" wrapText="1"/>
      <protection locked="0"/>
    </xf>
    <xf numFmtId="0" fontId="7" fillId="0" borderId="1" xfId="10" applyFont="1" applyFill="1" applyBorder="1" applyAlignment="1">
      <alignment vertical="center" wrapText="1"/>
    </xf>
    <xf numFmtId="0" fontId="12" fillId="0" borderId="1" xfId="30" applyFont="1" applyFill="1" applyBorder="1" applyAlignment="1">
      <alignment horizontal="center" vertical="center" wrapText="1"/>
    </xf>
    <xf numFmtId="0" fontId="6" fillId="0" borderId="1" xfId="31" applyFont="1" applyFill="1" applyBorder="1" applyAlignment="1" applyProtection="1">
      <alignment horizontal="center" vertical="center" wrapText="1"/>
      <protection locked="0"/>
    </xf>
    <xf numFmtId="0" fontId="7" fillId="0" borderId="1" xfId="31" applyFont="1" applyFill="1" applyBorder="1" applyAlignment="1" applyProtection="1">
      <alignment vertical="center" wrapText="1"/>
      <protection locked="0"/>
    </xf>
    <xf numFmtId="0" fontId="7" fillId="0" borderId="1" xfId="23" applyFont="1" applyFill="1" applyBorder="1" applyAlignment="1">
      <alignment horizontal="left" vertical="center" wrapText="1"/>
    </xf>
    <xf numFmtId="0" fontId="6" fillId="0" borderId="0" xfId="13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6" fillId="0" borderId="8" xfId="9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28" applyFont="1" applyFill="1" applyBorder="1" applyAlignment="1">
      <alignment horizontal="left" vertical="center" wrapText="1"/>
    </xf>
    <xf numFmtId="0" fontId="0" fillId="0" borderId="0" xfId="0" applyFill="1" applyBorder="1"/>
    <xf numFmtId="0" fontId="10" fillId="0" borderId="0" xfId="0" applyFont="1" applyBorder="1"/>
    <xf numFmtId="0" fontId="7" fillId="0" borderId="8" xfId="40" applyFont="1" applyFill="1" applyBorder="1" applyAlignment="1">
      <alignment horizontal="left" vertical="center" wrapText="1"/>
    </xf>
    <xf numFmtId="0" fontId="6" fillId="0" borderId="1" xfId="13" applyFont="1" applyFill="1" applyBorder="1" applyAlignment="1">
      <alignment horizontal="center" vertical="center"/>
    </xf>
    <xf numFmtId="0" fontId="7" fillId="0" borderId="8" xfId="39" applyFont="1" applyFill="1" applyBorder="1" applyAlignment="1">
      <alignment horizontal="left" vertical="center" wrapText="1"/>
    </xf>
    <xf numFmtId="0" fontId="3" fillId="0" borderId="0" xfId="3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1" fillId="0" borderId="0" xfId="3" applyFont="1" applyAlignment="1"/>
    <xf numFmtId="0" fontId="29" fillId="0" borderId="0" xfId="3" applyFont="1" applyAlignment="1"/>
    <xf numFmtId="0" fontId="29" fillId="0" borderId="0" xfId="3" applyFont="1" applyAlignment="1">
      <alignment horizontal="center"/>
    </xf>
    <xf numFmtId="0" fontId="10" fillId="0" borderId="0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164" fontId="11" fillId="0" borderId="0" xfId="3" applyNumberFormat="1" applyFont="1" applyBorder="1" applyAlignment="1">
      <alignment horizontal="center"/>
    </xf>
    <xf numFmtId="1" fontId="10" fillId="0" borderId="0" xfId="3" applyNumberFormat="1" applyFont="1" applyBorder="1" applyAlignment="1">
      <alignment horizontal="center"/>
    </xf>
    <xf numFmtId="0" fontId="5" fillId="0" borderId="0" xfId="3" applyFont="1" applyAlignment="1">
      <alignment horizontal="center"/>
    </xf>
    <xf numFmtId="0" fontId="3" fillId="0" borderId="0" xfId="3" applyFont="1" applyAlignment="1">
      <alignment vertical="top"/>
    </xf>
    <xf numFmtId="0" fontId="6" fillId="0" borderId="1" xfId="3" applyFont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/>
    </xf>
    <xf numFmtId="0" fontId="10" fillId="0" borderId="1" xfId="9" applyFont="1" applyBorder="1" applyAlignment="1">
      <alignment horizontal="center" vertical="center" textRotation="90" wrapText="1"/>
    </xf>
    <xf numFmtId="165" fontId="7" fillId="0" borderId="3" xfId="9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textRotation="90"/>
    </xf>
    <xf numFmtId="0" fontId="8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164" fontId="9" fillId="0" borderId="0" xfId="3" applyNumberFormat="1" applyFont="1" applyBorder="1" applyAlignment="1">
      <alignment horizontal="center" vertical="center"/>
    </xf>
    <xf numFmtId="1" fontId="8" fillId="0" borderId="0" xfId="3" applyNumberFormat="1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top"/>
    </xf>
    <xf numFmtId="0" fontId="11" fillId="0" borderId="0" xfId="3" applyFont="1" applyFill="1" applyBorder="1" applyAlignment="1">
      <alignment horizontal="left" vertical="top"/>
    </xf>
    <xf numFmtId="0" fontId="11" fillId="0" borderId="0" xfId="3" applyFont="1" applyAlignment="1">
      <alignment vertical="top"/>
    </xf>
    <xf numFmtId="0" fontId="11" fillId="0" borderId="0" xfId="3" applyFont="1" applyAlignment="1">
      <alignment horizontal="left" vertical="top"/>
    </xf>
    <xf numFmtId="0" fontId="10" fillId="0" borderId="0" xfId="3" applyFont="1" applyAlignment="1">
      <alignment vertical="top"/>
    </xf>
    <xf numFmtId="0" fontId="8" fillId="0" borderId="0" xfId="3" applyFont="1" applyBorder="1" applyAlignment="1">
      <alignment vertical="top"/>
    </xf>
    <xf numFmtId="2" fontId="3" fillId="0" borderId="0" xfId="3" applyNumberFormat="1" applyFont="1" applyAlignment="1">
      <alignment vertical="top"/>
    </xf>
    <xf numFmtId="0" fontId="9" fillId="0" borderId="0" xfId="3" applyFont="1" applyBorder="1" applyAlignment="1">
      <alignment horizontal="center"/>
    </xf>
    <xf numFmtId="0" fontId="11" fillId="0" borderId="0" xfId="3" applyFont="1" applyFill="1" applyBorder="1" applyAlignment="1">
      <alignment horizontal="left"/>
    </xf>
    <xf numFmtId="0" fontId="11" fillId="0" borderId="0" xfId="3" applyFont="1" applyAlignment="1">
      <alignment horizontal="left"/>
    </xf>
    <xf numFmtId="0" fontId="8" fillId="0" borderId="0" xfId="3" applyFont="1" applyBorder="1" applyAlignment="1"/>
    <xf numFmtId="0" fontId="3" fillId="0" borderId="0" xfId="3" applyFont="1" applyAlignment="1"/>
    <xf numFmtId="2" fontId="3" fillId="0" borderId="0" xfId="3" applyNumberFormat="1" applyFont="1" applyAlignment="1"/>
    <xf numFmtId="0" fontId="6" fillId="0" borderId="0" xfId="3" applyFont="1" applyBorder="1" applyAlignment="1">
      <alignment vertical="center"/>
    </xf>
    <xf numFmtId="1" fontId="6" fillId="0" borderId="0" xfId="3" applyNumberFormat="1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vertical="center"/>
    </xf>
    <xf numFmtId="0" fontId="3" fillId="0" borderId="0" xfId="3" applyFont="1" applyAlignment="1">
      <alignment vertical="center"/>
    </xf>
    <xf numFmtId="2" fontId="3" fillId="0" borderId="0" xfId="3" applyNumberFormat="1" applyFont="1" applyAlignment="1">
      <alignment vertical="center"/>
    </xf>
    <xf numFmtId="0" fontId="3" fillId="0" borderId="0" xfId="3" applyFont="1" applyBorder="1" applyAlignment="1">
      <alignment horizontal="right" vertical="center"/>
    </xf>
    <xf numFmtId="1" fontId="3" fillId="0" borderId="0" xfId="3" applyNumberFormat="1" applyFont="1" applyBorder="1" applyAlignment="1">
      <alignment horizontal="left" vertical="center"/>
    </xf>
    <xf numFmtId="0" fontId="28" fillId="0" borderId="0" xfId="3" applyFont="1" applyBorder="1" applyAlignment="1">
      <alignment horizontal="right" vertical="center"/>
    </xf>
    <xf numFmtId="0" fontId="3" fillId="0" borderId="0" xfId="3" applyFont="1" applyAlignment="1">
      <alignment horizontal="right" vertical="center"/>
    </xf>
    <xf numFmtId="2" fontId="3" fillId="0" borderId="0" xfId="3" applyNumberFormat="1" applyFont="1" applyAlignment="1">
      <alignment horizontal="right" vertical="center"/>
    </xf>
    <xf numFmtId="0" fontId="30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vertical="center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164" fontId="30" fillId="0" borderId="0" xfId="3" applyNumberFormat="1" applyFont="1" applyBorder="1" applyAlignment="1">
      <alignment horizontal="right" vertical="center"/>
    </xf>
    <xf numFmtId="1" fontId="3" fillId="0" borderId="0" xfId="3" applyNumberFormat="1" applyFont="1" applyBorder="1" applyAlignment="1">
      <alignment horizontal="right" vertical="center"/>
    </xf>
    <xf numFmtId="2" fontId="3" fillId="0" borderId="0" xfId="3" applyNumberFormat="1" applyFont="1" applyBorder="1" applyAlignment="1">
      <alignment horizontal="right" vertical="center"/>
    </xf>
    <xf numFmtId="0" fontId="30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/>
    </xf>
    <xf numFmtId="164" fontId="30" fillId="0" borderId="0" xfId="3" applyNumberFormat="1" applyFont="1" applyAlignment="1">
      <alignment horizontal="right" vertical="center"/>
    </xf>
    <xf numFmtId="1" fontId="3" fillId="0" borderId="0" xfId="3" applyNumberFormat="1" applyFont="1" applyAlignment="1">
      <alignment horizontal="right" vertical="center"/>
    </xf>
    <xf numFmtId="0" fontId="11" fillId="0" borderId="10" xfId="9" applyFont="1" applyBorder="1" applyAlignment="1">
      <alignment horizontal="center" vertical="center" wrapText="1"/>
    </xf>
    <xf numFmtId="0" fontId="11" fillId="0" borderId="13" xfId="9" applyFont="1" applyBorder="1" applyAlignment="1">
      <alignment horizontal="center" vertical="center" wrapText="1"/>
    </xf>
    <xf numFmtId="0" fontId="11" fillId="0" borderId="14" xfId="9" applyFont="1" applyBorder="1" applyAlignment="1">
      <alignment horizontal="center" vertical="center" wrapText="1"/>
    </xf>
    <xf numFmtId="0" fontId="17" fillId="0" borderId="8" xfId="3" applyFont="1" applyBorder="1" applyAlignment="1">
      <alignment horizontal="center" vertical="center" textRotation="90" wrapText="1"/>
    </xf>
    <xf numFmtId="0" fontId="17" fillId="0" borderId="3" xfId="3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wrapText="1"/>
    </xf>
    <xf numFmtId="0" fontId="10" fillId="0" borderId="3" xfId="0" applyFont="1" applyBorder="1" applyAlignment="1"/>
    <xf numFmtId="0" fontId="8" fillId="0" borderId="0" xfId="0" applyFont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9" xfId="9" applyFont="1" applyBorder="1" applyAlignment="1">
      <alignment horizontal="center" vertical="center" wrapText="1"/>
    </xf>
    <xf numFmtId="0" fontId="11" fillId="0" borderId="5" xfId="9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Border="1"/>
    <xf numFmtId="0" fontId="11" fillId="0" borderId="0" xfId="0" applyFont="1" applyBorder="1" applyAlignment="1">
      <alignment horizontal="right"/>
    </xf>
    <xf numFmtId="0" fontId="11" fillId="0" borderId="0" xfId="3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9" xfId="9" applyFont="1" applyBorder="1" applyAlignment="1">
      <alignment horizontal="center" vertical="center" textRotation="90" wrapText="1"/>
    </xf>
    <xf numFmtId="0" fontId="11" fillId="0" borderId="5" xfId="9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11" fillId="0" borderId="10" xfId="9" applyFont="1" applyBorder="1" applyAlignment="1">
      <alignment horizontal="center" vertical="center" textRotation="90" wrapText="1"/>
    </xf>
    <xf numFmtId="0" fontId="11" fillId="0" borderId="11" xfId="9" applyFont="1" applyBorder="1" applyAlignment="1">
      <alignment horizontal="center" vertical="center" textRotation="90" wrapText="1"/>
    </xf>
    <xf numFmtId="0" fontId="11" fillId="0" borderId="1" xfId="3" applyFont="1" applyBorder="1" applyAlignment="1">
      <alignment horizontal="center" vertical="center" textRotation="90" wrapText="1"/>
    </xf>
    <xf numFmtId="0" fontId="11" fillId="0" borderId="1" xfId="3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 textRotation="90" wrapText="1"/>
    </xf>
    <xf numFmtId="0" fontId="11" fillId="0" borderId="15" xfId="9" applyFont="1" applyBorder="1" applyAlignment="1">
      <alignment horizontal="center" vertical="center" wrapText="1"/>
    </xf>
    <xf numFmtId="0" fontId="11" fillId="0" borderId="16" xfId="9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9" fillId="0" borderId="1" xfId="13" applyFont="1" applyFill="1" applyBorder="1" applyAlignment="1">
      <alignment horizontal="center" vertical="center"/>
    </xf>
    <xf numFmtId="0" fontId="15" fillId="0" borderId="0" xfId="9" applyFont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0" fontId="11" fillId="0" borderId="1" xfId="9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9" applyFont="1" applyBorder="1" applyAlignment="1">
      <alignment horizontal="center" vertical="center" wrapText="1"/>
    </xf>
    <xf numFmtId="0" fontId="5" fillId="0" borderId="1" xfId="0" applyFont="1" applyBorder="1" applyAlignment="1"/>
    <xf numFmtId="0" fontId="11" fillId="0" borderId="18" xfId="9" applyFont="1" applyBorder="1" applyAlignment="1">
      <alignment horizontal="right"/>
    </xf>
    <xf numFmtId="0" fontId="11" fillId="0" borderId="1" xfId="9" applyFont="1" applyBorder="1" applyAlignment="1">
      <alignment horizontal="center" vertical="center" textRotation="90" wrapText="1"/>
    </xf>
    <xf numFmtId="0" fontId="9" fillId="0" borderId="0" xfId="9" applyFont="1" applyBorder="1" applyAlignment="1">
      <alignment horizontal="center" vertical="center"/>
    </xf>
    <xf numFmtId="0" fontId="8" fillId="0" borderId="17" xfId="13" applyFont="1" applyFill="1" applyBorder="1" applyAlignment="1">
      <alignment horizontal="center" vertical="center"/>
    </xf>
    <xf numFmtId="0" fontId="8" fillId="0" borderId="18" xfId="13" applyFont="1" applyFill="1" applyBorder="1" applyAlignment="1">
      <alignment horizontal="center" vertical="center"/>
    </xf>
    <xf numFmtId="0" fontId="8" fillId="0" borderId="19" xfId="13" applyFont="1" applyFill="1" applyBorder="1" applyAlignment="1">
      <alignment horizontal="center" vertical="center"/>
    </xf>
    <xf numFmtId="0" fontId="11" fillId="0" borderId="2" xfId="9" applyFont="1" applyBorder="1" applyAlignment="1">
      <alignment horizontal="center" vertical="center" textRotation="90" wrapText="1"/>
    </xf>
    <xf numFmtId="0" fontId="11" fillId="0" borderId="20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textRotation="90" wrapText="1"/>
    </xf>
    <xf numFmtId="0" fontId="11" fillId="0" borderId="22" xfId="3" applyFont="1" applyBorder="1" applyAlignment="1">
      <alignment horizontal="center" vertical="center" textRotation="90" wrapText="1"/>
    </xf>
    <xf numFmtId="0" fontId="11" fillId="0" borderId="23" xfId="3" applyFont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0" fontId="11" fillId="0" borderId="20" xfId="3" applyFont="1" applyFill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1" fillId="0" borderId="0" xfId="3" applyFont="1" applyBorder="1" applyAlignment="1">
      <alignment horizontal="right"/>
    </xf>
    <xf numFmtId="0" fontId="8" fillId="0" borderId="4" xfId="13" applyFont="1" applyFill="1" applyBorder="1" applyAlignment="1">
      <alignment horizontal="center" vertical="center"/>
    </xf>
    <xf numFmtId="0" fontId="8" fillId="0" borderId="6" xfId="13" applyFont="1" applyFill="1" applyBorder="1" applyAlignment="1">
      <alignment horizontal="center" vertical="center"/>
    </xf>
    <xf numFmtId="0" fontId="8" fillId="0" borderId="7" xfId="13" applyFont="1" applyFill="1" applyBorder="1" applyAlignment="1">
      <alignment horizontal="center" vertical="center"/>
    </xf>
    <xf numFmtId="0" fontId="9" fillId="0" borderId="4" xfId="13" applyFont="1" applyFill="1" applyBorder="1" applyAlignment="1">
      <alignment horizontal="center" vertical="center"/>
    </xf>
    <xf numFmtId="0" fontId="9" fillId="0" borderId="6" xfId="13" applyFont="1" applyFill="1" applyBorder="1" applyAlignment="1">
      <alignment horizontal="center" vertical="center"/>
    </xf>
    <xf numFmtId="0" fontId="9" fillId="0" borderId="7" xfId="13" applyFont="1" applyFill="1" applyBorder="1" applyAlignment="1">
      <alignment horizontal="center" vertical="center"/>
    </xf>
  </cellXfs>
  <cellStyles count="74">
    <cellStyle name="Normal 2" xfId="1"/>
    <cellStyle name="Обычный" xfId="0" builtinId="0"/>
    <cellStyle name="Обычный 10" xfId="44"/>
    <cellStyle name="Обычный 2" xfId="2"/>
    <cellStyle name="Обычный 2 2" xfId="3"/>
    <cellStyle name="Обычный 2 2 10" xfId="45"/>
    <cellStyle name="Обычный 2 2 2" xfId="4"/>
    <cellStyle name="Обычный 2 2 3" xfId="5"/>
    <cellStyle name="Обычный 2 2 4" xfId="46"/>
    <cellStyle name="Обычный 2 2 5" xfId="47"/>
    <cellStyle name="Обычный 2 2 6" xfId="6"/>
    <cellStyle name="Обычный 2 2 7" xfId="48"/>
    <cellStyle name="Обычный 2 2 8" xfId="49"/>
    <cellStyle name="Обычный 2 2 9" xfId="50"/>
    <cellStyle name="Обычный 2 3" xfId="51"/>
    <cellStyle name="Обычный 2 3 2" xfId="7"/>
    <cellStyle name="Обычный 2 4" xfId="52"/>
    <cellStyle name="Обычный 2 4 2" xfId="53"/>
    <cellStyle name="Обычный 2 4 3" xfId="54"/>
    <cellStyle name="Обычный 2 4 4" xfId="55"/>
    <cellStyle name="Обычный 2 4 5" xfId="56"/>
    <cellStyle name="Обычный 2 4 6" xfId="57"/>
    <cellStyle name="Обычный 2 5" xfId="58"/>
    <cellStyle name="Обычный 2 6" xfId="59"/>
    <cellStyle name="Обычный 2 7" xfId="60"/>
    <cellStyle name="Обычный 2 8" xfId="61"/>
    <cellStyle name="Обычный 2_Выездка ноябрь 2010 г." xfId="8"/>
    <cellStyle name="Обычный 3" xfId="9"/>
    <cellStyle name="Обычный 3 2" xfId="10"/>
    <cellStyle name="Обычный 3 2 2" xfId="11"/>
    <cellStyle name="Обычный 3 2 2 2" xfId="62"/>
    <cellStyle name="Обычный 3 2 2 3" xfId="63"/>
    <cellStyle name="Обычный 3 2 2 4" xfId="64"/>
    <cellStyle name="Обычный 3 2 2 5" xfId="65"/>
    <cellStyle name="Обычный 3 2 2 6" xfId="66"/>
    <cellStyle name="Обычный 3 2 2 7" xfId="67"/>
    <cellStyle name="Обычный 3 3 2" xfId="12"/>
    <cellStyle name="Обычный 3 4" xfId="41"/>
    <cellStyle name="Обычный 4" xfId="13"/>
    <cellStyle name="Обычный 4 2" xfId="14"/>
    <cellStyle name="Обычный 4 2 2" xfId="15"/>
    <cellStyle name="Обычный 5" xfId="16"/>
    <cellStyle name="Обычный 6" xfId="17"/>
    <cellStyle name="Обычный 6 2" xfId="18"/>
    <cellStyle name="Обычный 6 3" xfId="19"/>
    <cellStyle name="Обычный 6 3 2" xfId="20"/>
    <cellStyle name="Обычный 6 4" xfId="21"/>
    <cellStyle name="Обычный 7" xfId="22"/>
    <cellStyle name="Обычный 7 2" xfId="68"/>
    <cellStyle name="Обычный 7 3" xfId="69"/>
    <cellStyle name="Обычный 7 4" xfId="70"/>
    <cellStyle name="Обычный 7 5" xfId="71"/>
    <cellStyle name="Обычный 7 6" xfId="72"/>
    <cellStyle name="Обычный 8" xfId="73"/>
    <cellStyle name="Обычный 8 2" xfId="23"/>
    <cellStyle name="Обычный 9" xfId="24"/>
    <cellStyle name="Обычный_Выездка ноябрь 2010 г. 2" xfId="25"/>
    <cellStyle name="Обычный_Выездка ноябрь 2010 г. 2 2 2" xfId="26"/>
    <cellStyle name="Обычный_Выездка ноябрь 2010 г. 2 2 2 2 2" xfId="27"/>
    <cellStyle name="Обычный_Детские выездка.xls5" xfId="28"/>
    <cellStyle name="Обычный_Детские выездка.xls5_старт фаворит" xfId="29"/>
    <cellStyle name="Обычный_конкур f 2" xfId="30"/>
    <cellStyle name="Обычный_конкур1" xfId="31"/>
    <cellStyle name="Обычный_конкур1 2" xfId="32"/>
    <cellStyle name="Обычный_Лист Microsoft Excel" xfId="33"/>
    <cellStyle name="Обычный_Лист1 2" xfId="42"/>
    <cellStyle name="Обычный_Лист1 2 2 2" xfId="34"/>
    <cellStyle name="Обычный_Нижний-10" xfId="35"/>
    <cellStyle name="Обычный_ПРИМЕРЫ ТЕХ.РЕЗУЛЬТАТОВ - Конкур" xfId="36"/>
    <cellStyle name="Обычный_Россия (В) юниоры" xfId="37"/>
    <cellStyle name="Обычный_Россия (В) юниоры 3" xfId="38"/>
    <cellStyle name="Обычный_Стартовый по выездке" xfId="43"/>
    <cellStyle name="Обычный_Тех.рез.езда молод.лош." xfId="39"/>
    <cellStyle name="Обычный_ЧМ выездка" xfId="40"/>
  </cellStyles>
  <dxfs count="0"/>
  <tableStyles count="0" defaultTableStyle="TableStyleMedium9" defaultPivotStyle="PivotStyleLight16"/>
  <colors>
    <mruColors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297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298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299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00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01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02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03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04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05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06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07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08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09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10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11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12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13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14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15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16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17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18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19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20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21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22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23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24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25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26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27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28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29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30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31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32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33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34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35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36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37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38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39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40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41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42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43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44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45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46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47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48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49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50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51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52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53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54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55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56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57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58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59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60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61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62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63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64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65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66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67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68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69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70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71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72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73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74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75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76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377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378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379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380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381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382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383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384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385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386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387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388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389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390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391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392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393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394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395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396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397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398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399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400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401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402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403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404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405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406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407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408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409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410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411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412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413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414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415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15416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17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18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19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20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21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22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23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24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25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26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27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28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29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30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31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32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33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34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35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36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37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38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39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40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41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42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43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44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45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46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47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48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49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50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51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52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53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54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55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15456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57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58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59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60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61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62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63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64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65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66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67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68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69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70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71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72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73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74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75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76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77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78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79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80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81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82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83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84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85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86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87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88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89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90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91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92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93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94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95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5496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497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498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499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00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01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02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03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04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05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06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07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08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09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10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11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12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13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14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15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16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17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18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19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20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21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22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23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24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25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26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27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28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29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30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31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32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33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34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35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15536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3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3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3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4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4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4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4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4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4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4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4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4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4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5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5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5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5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5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5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5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5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5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5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6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6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6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6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6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6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6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6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6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6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7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7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7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7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7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7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161926</xdr:rowOff>
    </xdr:to>
    <xdr:sp macro="" textlink="">
      <xdr:nvSpPr>
        <xdr:cNvPr id="21557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57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57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57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58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58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58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58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58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58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58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58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58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58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59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59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59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59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59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59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59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59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59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59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60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60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60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60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60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60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60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60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60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60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61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61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61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61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61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61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228601</xdr:rowOff>
    </xdr:to>
    <xdr:sp macro="" textlink="">
      <xdr:nvSpPr>
        <xdr:cNvPr id="21561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17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18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19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20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21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22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23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24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25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26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27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28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29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30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31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32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33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34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35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36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37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38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39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40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41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42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43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44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45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46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47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48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49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50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51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52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53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54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55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656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57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58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59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60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61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62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63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64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65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66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67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68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69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70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71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72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73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74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75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76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77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78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79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80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81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82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83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84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85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86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87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88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89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90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91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92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93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94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95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696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69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69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69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0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0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0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0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0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0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0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0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0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0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1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1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1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1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1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1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1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1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1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1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2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2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2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2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2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2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2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2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2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2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3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3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3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3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3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3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73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3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3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3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4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4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4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4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4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4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4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4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4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4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5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5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5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5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5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5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5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5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5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5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6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6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6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6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6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6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6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6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6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6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7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7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7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7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7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7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77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777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778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779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780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781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782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783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784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785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786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787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788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789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790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791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792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793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794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795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796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797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798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799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800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801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802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803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804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805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806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807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808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809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810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811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812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813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814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815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5816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17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18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19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20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21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22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23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24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25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26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27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28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29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30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31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32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33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34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35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36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37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38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39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40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41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42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43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44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45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46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47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48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49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50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51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52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53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54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55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56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57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58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59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60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61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62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63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64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65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66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67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68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69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70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71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72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73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74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75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76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77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78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79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80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81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82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83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84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85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86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87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88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89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90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91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92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93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94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95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161924</xdr:rowOff>
    </xdr:to>
    <xdr:sp macro="" textlink="">
      <xdr:nvSpPr>
        <xdr:cNvPr id="215896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897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898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899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00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01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02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03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04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05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06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07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08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09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10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11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12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13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14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15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16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17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18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19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20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21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22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23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24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25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26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27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28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29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30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31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32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33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34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35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228599</xdr:rowOff>
    </xdr:to>
    <xdr:sp macro="" textlink="">
      <xdr:nvSpPr>
        <xdr:cNvPr id="215936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3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3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3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4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4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4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4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4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4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4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4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4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4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5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5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5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5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5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5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5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5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5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5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6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6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6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6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6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6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6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6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6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6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7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7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7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7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7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7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597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97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97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97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98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98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98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98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98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98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98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98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98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98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99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99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99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99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99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99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99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99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99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599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600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600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600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600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600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600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600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600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600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600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601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601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601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601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601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601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601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1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1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1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2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2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2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2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2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2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2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2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2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2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3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3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3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3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3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3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3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3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3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3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4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4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4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4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4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4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4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4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4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4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5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5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5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5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5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5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605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605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605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605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606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606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606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606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3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3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3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3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4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4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4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4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4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4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4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4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4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4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5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5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5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5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5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5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5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5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5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5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6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6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6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6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6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6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6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6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16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6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7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7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7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7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7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7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7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7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7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7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8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8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8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8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8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8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8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8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8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8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9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9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9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9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9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9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9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9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9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19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20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20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20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20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20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20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20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20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20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0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1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1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1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1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1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1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1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1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1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1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2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2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2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2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2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2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2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2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2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2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3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3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3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3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3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3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3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3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3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3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4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4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4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4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4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4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4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4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24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4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5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5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5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5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5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5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5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5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5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5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6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6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6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6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6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6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6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6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6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6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7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7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7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7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7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7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7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7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7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7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8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8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8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8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8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8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8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8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197644</xdr:rowOff>
    </xdr:to>
    <xdr:sp macro="" textlink="">
      <xdr:nvSpPr>
        <xdr:cNvPr id="21928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28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29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29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29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29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29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29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29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29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29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29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0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0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0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0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0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0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0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0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0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0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1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1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1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1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1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1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1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1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1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1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2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2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2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2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2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2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2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2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264319</xdr:rowOff>
    </xdr:to>
    <xdr:sp macro="" textlink="">
      <xdr:nvSpPr>
        <xdr:cNvPr id="21932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2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3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3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3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3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3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3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3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3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3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3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4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4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4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4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4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4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4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4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4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4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5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5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5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5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5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5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5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5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5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5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6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6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6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6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6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6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6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6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36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6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7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7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7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7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7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7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7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7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7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7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8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8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8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8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8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8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8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8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8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8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9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9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9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9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9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9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9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9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9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39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0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0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0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0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0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0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0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0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0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0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1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1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1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1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1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1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1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1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1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1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2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2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2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2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2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2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2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2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2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2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3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3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3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3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3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3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3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3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3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3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4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4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4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4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4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4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4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4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44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4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5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5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5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5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5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5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5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5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5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5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6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6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6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6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6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6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6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6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6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6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7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7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7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7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7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7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7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7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7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7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8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8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8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8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8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8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8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8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48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48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49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49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49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49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49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49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49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49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49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49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0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0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0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0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0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0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0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0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0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0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1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1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1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1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1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1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1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1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1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1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2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2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2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2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2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2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2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2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52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2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3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3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3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3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3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3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3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3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3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3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4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4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4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4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4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4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4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4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4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4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5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5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5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5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5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5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5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5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5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5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6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6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6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6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6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6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6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6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56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6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7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7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7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7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7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7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7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7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7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7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8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8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8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8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8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8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8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8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8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8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9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9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9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9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9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9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9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9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9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59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60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60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60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60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60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60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60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60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21960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0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1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1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1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1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1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1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1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1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1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1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2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2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2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2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2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2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2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2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2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2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3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3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3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3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3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3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3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3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3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3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4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4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4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4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4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4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4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4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21964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4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5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5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5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5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5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5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5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5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5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5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6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6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6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6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6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6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6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6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6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6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7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7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7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7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7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7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7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7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7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7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8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8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8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8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8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8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8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8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68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68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69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69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69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69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69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69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69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69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69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69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0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0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0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0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0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0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0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0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0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0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1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1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1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1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1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1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1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1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1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1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2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2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2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2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2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2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2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2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2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2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3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3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3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3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3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3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3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3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3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3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4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4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4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4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4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4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4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4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4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4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5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5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5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5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5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5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5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5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5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5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6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6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6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6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6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6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6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6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76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6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7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7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7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7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7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7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7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7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7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7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8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8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8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8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8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8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8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8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8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8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9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9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9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9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9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9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9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9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9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79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0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0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0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0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0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0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0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0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0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0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1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1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1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1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1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1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1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1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1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1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2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2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2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2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2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2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2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2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2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2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3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3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3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3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3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3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3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3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3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3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4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4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4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4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4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4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4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4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161925</xdr:rowOff>
    </xdr:to>
    <xdr:sp macro="" textlink="">
      <xdr:nvSpPr>
        <xdr:cNvPr id="21984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4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5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5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5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5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5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5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5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5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5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5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6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6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6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6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6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6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6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6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6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6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7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7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7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7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7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7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7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7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7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7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8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8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8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8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8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8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8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8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228600</xdr:rowOff>
    </xdr:to>
    <xdr:sp macro="" textlink="">
      <xdr:nvSpPr>
        <xdr:cNvPr id="21988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05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09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13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15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21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23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25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27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31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32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33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34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36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37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39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1641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42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43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46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48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50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52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56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60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62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64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66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68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70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72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76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78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80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682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686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690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694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696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698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702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704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708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710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712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714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718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720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246590</xdr:rowOff>
    </xdr:to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26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28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30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34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36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38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40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42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44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46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50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52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54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56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58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60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313265</xdr:rowOff>
    </xdr:to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62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66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68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70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72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74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76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78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80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82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84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86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88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90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92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94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96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98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00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02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06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10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12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14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16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18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20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22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24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26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28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30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32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34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36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38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4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4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4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5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5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5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5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6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6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6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7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7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7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7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7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8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88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88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88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89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89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89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89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0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0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0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0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0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1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1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1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1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2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2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2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2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3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3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3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3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4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4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4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4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5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5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5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5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6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6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6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6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7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7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7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7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8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8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8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8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9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9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9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9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0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0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0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0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1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1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1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1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1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2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2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2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2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2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3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3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3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3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3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4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4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4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4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5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5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5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6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6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6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6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7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7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7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8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8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8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8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9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9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9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9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9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10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10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10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10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10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11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11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11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11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11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12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2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2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2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3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3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3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3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3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4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4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4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4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4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5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5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5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5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5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6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6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6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6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7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7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7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7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7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8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8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8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8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8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9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9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9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9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9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0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0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0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0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1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1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1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1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1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2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2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2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2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2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3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3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3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3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3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4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4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4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4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5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5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5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5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5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6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6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6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6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6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7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7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7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7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7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8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8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8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8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9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9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9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9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9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0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0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0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0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1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1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1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1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1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2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2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2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2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3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3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3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3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3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4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4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4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4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4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5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5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5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5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5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6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6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6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6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7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7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7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7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8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8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8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8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8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9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9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9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9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9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0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0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0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0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1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1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1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1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1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2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2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2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2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2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3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3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3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3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3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4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246592</xdr:rowOff>
    </xdr:to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4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4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4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5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5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5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5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5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6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6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6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6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6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7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7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7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7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7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8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313267</xdr:rowOff>
    </xdr:to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48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48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48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49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49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49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49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49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0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0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0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0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0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1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1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1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1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1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2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2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2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2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3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3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3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3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3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4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4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4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4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4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5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5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5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5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5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6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6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6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6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6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7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7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7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7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7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8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8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8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8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8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9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9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9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9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9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0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0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0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0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0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1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1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1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1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1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2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2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2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2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3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3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3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3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3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4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4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4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4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4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5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5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5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5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5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6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6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6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6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6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7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7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7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7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7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8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8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8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8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9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9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9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9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9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0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0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0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0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0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1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1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1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1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1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2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2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2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2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2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3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3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3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3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3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4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4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4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4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4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5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5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5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5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5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6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246593</xdr:rowOff>
    </xdr:to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6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6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6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7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7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7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7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7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8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8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8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8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8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9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9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9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9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9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80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313268</xdr:rowOff>
    </xdr:to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0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0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0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1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1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1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1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1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2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2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2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2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2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3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3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3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3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3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4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4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4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4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5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5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5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5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5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6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6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6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6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7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7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7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7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7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8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8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8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8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8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9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9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9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9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9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0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0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0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0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0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1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1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1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1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1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2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2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2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2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3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3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3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3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3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4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4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4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4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4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5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5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5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5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5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6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6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6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6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7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7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7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7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7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8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8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8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8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8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9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9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9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9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9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0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0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0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0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0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1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1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1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1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1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2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2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2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2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2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3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3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3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3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3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4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4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4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4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4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5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5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5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5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5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6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6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6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6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6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7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7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7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7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8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8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8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8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9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9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9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9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0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0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0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0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0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1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1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1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1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1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2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2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2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2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3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3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3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3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3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4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4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4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4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4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5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5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5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5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5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6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6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6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6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7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7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7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7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7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8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8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8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8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8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9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9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9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9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9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20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0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0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0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0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1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1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1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1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1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2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2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2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2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2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3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3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3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3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3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4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4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4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4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5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5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5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5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5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6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6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6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6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6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7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7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7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7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7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8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8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8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8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9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9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9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9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9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0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0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0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0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0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1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1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1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1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1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2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2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2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3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3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3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3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3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4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4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4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4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4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5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5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5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5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5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6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6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6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6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6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7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7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7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7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7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8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8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8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8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8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9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9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9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9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9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0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0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0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0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0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1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1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1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1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1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2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2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2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2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2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3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3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3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3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3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4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4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4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4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4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5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5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5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5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5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6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6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6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6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6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7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7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7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7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8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8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8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8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8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9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9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9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9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9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0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0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0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0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0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1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1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1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1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1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2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22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24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26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28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30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32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34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36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38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40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42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44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46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48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50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52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54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56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58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60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62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64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66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68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70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72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74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76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78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80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82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84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86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88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90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92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94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96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98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00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02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06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08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10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12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14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16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18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20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22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24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26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28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30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32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34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36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38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40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42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44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46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48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50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52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54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56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58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60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62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64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66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68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70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72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74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76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78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80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82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84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86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88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90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92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94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96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98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700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702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704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706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708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710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714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716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718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720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22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24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26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28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30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32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34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36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38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40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42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44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46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48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50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52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54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56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58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60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62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64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66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68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70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72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74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76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78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80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82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84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86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88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90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92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94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96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98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800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801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03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04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06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07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08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10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12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14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15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17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19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20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22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23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25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27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28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29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30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32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33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34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36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38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39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40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841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43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45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46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48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50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52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53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55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56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58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60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62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64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66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67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68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69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70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71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73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75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76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77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79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197644</xdr:rowOff>
    </xdr:to>
    <xdr:sp macro="" textlink="">
      <xdr:nvSpPr>
        <xdr:cNvPr id="3881" name="Text Box 3"/>
        <xdr:cNvSpPr txBox="1">
          <a:spLocks noChangeArrowheads="1"/>
        </xdr:cNvSpPr>
      </xdr:nvSpPr>
      <xdr:spPr bwMode="auto">
        <a:xfrm>
          <a:off x="2413000" y="5217583"/>
          <a:ext cx="76200" cy="568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883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885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886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887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889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891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893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895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897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899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901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903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904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905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906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908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909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911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912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913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914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915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916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918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920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264319</xdr:rowOff>
    </xdr:to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2413000" y="5217583"/>
          <a:ext cx="76200" cy="634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22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26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28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30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32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34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36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38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40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42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44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48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50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52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54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56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58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60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62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64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66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68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70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72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74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76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78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80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82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84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86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88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90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92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94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96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98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00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02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06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08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10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12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14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16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18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20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22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24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26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28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30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32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34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36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38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40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42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44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46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48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50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52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54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56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58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60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62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64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66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68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70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72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74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76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78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80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82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84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86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88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90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92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94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96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98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100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102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104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106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108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110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112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114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116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118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120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246592</xdr:rowOff>
    </xdr:to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2413000" y="5588000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22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24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26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28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30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32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34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36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38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40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42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44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46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48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50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52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54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56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58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60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313267</xdr:rowOff>
    </xdr:to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2413000" y="5588000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62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64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66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68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70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72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74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76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78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80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82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84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86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88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90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92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94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96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98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00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02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04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06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08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10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12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14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16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18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20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22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24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26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28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30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32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34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36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38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40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42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44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46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48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50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52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54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56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58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60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62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64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66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68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70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72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74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76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78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80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82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84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86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88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90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92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94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96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98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00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02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04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06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08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10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12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14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16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18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20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22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26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28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30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32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34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36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38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40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42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44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46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48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50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52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54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56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58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60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62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64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66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68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70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72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74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76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78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80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82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84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86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88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90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92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94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96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98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00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02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04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06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08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10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12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14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16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18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20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22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24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26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28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30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32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34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36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38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40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246593</xdr:rowOff>
    </xdr:to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2413000" y="5588000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42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44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46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48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50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52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54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56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58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60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62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64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66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68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70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72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74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76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78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80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313268</xdr:rowOff>
    </xdr:to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2413000" y="5588000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482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484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486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488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490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492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494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496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498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00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02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04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06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08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10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12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14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16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18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20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22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24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26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28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30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32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34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36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38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40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42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44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46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48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50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52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54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56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58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60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62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64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66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68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70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72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74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76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78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80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82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84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86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88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90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92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94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96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98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600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161926</xdr:rowOff>
    </xdr:to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2413000" y="66251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02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04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06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08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10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12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14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16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18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20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22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24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26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28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30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32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34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36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38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40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228601</xdr:rowOff>
    </xdr:to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2413000" y="66251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42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44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46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48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50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52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54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56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58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60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62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64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66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68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70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72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74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76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78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80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682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684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686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688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690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692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694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696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698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00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02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04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06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08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10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12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14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16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18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20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22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24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26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28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30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32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34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36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38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40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42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44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46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48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50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52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54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56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58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60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62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64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66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68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70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72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74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76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78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80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82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84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86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88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90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92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94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96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98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00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02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04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06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08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10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12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14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16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18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20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22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24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26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28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30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32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34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36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38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40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42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44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46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48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50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52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54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56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58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60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62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64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66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68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70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72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74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76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78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80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82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84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86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88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90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92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94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96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98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900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902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904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906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908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910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912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914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916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918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920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246592</xdr:rowOff>
    </xdr:to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2413000" y="6307667"/>
          <a:ext cx="76200" cy="56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22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24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26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28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30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32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34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36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38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40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42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44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46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48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50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52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54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56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58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60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313267</xdr:rowOff>
    </xdr:to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2413000" y="6307667"/>
          <a:ext cx="76200" cy="6307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62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64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66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68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70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72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74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76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78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80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82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84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86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88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90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92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94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96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98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00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02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04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06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08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10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12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14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16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18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20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22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24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26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28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30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32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34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36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38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40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42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44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46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48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50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52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54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56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58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60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62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64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66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68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70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72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74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76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78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80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82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84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86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88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90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92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94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96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98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00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02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04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06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08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10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12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14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16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18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20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22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24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26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28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30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32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34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36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38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40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42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44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46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48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50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52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54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56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58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60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62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64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66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68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70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72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74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76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78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80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82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84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86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88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90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92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94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96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98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00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02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04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06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08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09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10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11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12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13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14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16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17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18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20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22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24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25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26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27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28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29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30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31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32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33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34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36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37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38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40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246593</xdr:rowOff>
    </xdr:to>
    <xdr:sp macro="" textlink="">
      <xdr:nvSpPr>
        <xdr:cNvPr id="5241" name="Text Box 3"/>
        <xdr:cNvSpPr txBox="1">
          <a:spLocks noChangeArrowheads="1"/>
        </xdr:cNvSpPr>
      </xdr:nvSpPr>
      <xdr:spPr bwMode="auto">
        <a:xfrm>
          <a:off x="2413000" y="6307667"/>
          <a:ext cx="76200" cy="56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42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43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44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45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46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48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49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50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52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53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54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56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58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60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61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62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64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65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66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68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69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70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72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73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74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75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76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78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80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313268</xdr:rowOff>
    </xdr:to>
    <xdr:sp macro="" textlink="">
      <xdr:nvSpPr>
        <xdr:cNvPr id="5281" name="Text Box 3"/>
        <xdr:cNvSpPr txBox="1">
          <a:spLocks noChangeArrowheads="1"/>
        </xdr:cNvSpPr>
      </xdr:nvSpPr>
      <xdr:spPr bwMode="auto">
        <a:xfrm>
          <a:off x="2413000" y="6307667"/>
          <a:ext cx="76200" cy="630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161925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2409825" y="3667125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228600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2409825" y="3667125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29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8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4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70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2409825" y="43815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2409825" y="43815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60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62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68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74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76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78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82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84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89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93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97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401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05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13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17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21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31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33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441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45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55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57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61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65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71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73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75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481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485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487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489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497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501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505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507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31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41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57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561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69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77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93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95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601" name="Text Box 3"/>
        <xdr:cNvSpPr txBox="1">
          <a:spLocks noChangeArrowheads="1"/>
        </xdr:cNvSpPr>
      </xdr:nvSpPr>
      <xdr:spPr bwMode="auto">
        <a:xfrm>
          <a:off x="2409825" y="4781550"/>
          <a:ext cx="76200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05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07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11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13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17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21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23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27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29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33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37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39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2409825" y="4781550"/>
          <a:ext cx="762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42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48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50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52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54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58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60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62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64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70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72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74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76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78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688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690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692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694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698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00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04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06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10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14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16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18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20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26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30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32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34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36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38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40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42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44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48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50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52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54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58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60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66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68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70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72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74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75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76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78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79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80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82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84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85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86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88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89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90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91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92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93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94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95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96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97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98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799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800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801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0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0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0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0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1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1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1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1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1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1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2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2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2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2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2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2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2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2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2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3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3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3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3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3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3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3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3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3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3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84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4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4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4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4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4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5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5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5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5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5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5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5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5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5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6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6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6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6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6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6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6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6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7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7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7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7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7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7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7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8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88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882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883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886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887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888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889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890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892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893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894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895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897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898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899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900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901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902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903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904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905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906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908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909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910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912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913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915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916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917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918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920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165895</xdr:rowOff>
    </xdr:to>
    <xdr:sp macro="" textlink="">
      <xdr:nvSpPr>
        <xdr:cNvPr id="921" name="Text Box 3"/>
        <xdr:cNvSpPr txBox="1">
          <a:spLocks noChangeArrowheads="1"/>
        </xdr:cNvSpPr>
      </xdr:nvSpPr>
      <xdr:spPr bwMode="auto">
        <a:xfrm>
          <a:off x="2409825" y="5181600"/>
          <a:ext cx="76200" cy="569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26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27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28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29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30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31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32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33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34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36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37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38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41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43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46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47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48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49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50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52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53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54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57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58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59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60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232570</xdr:rowOff>
    </xdr:to>
    <xdr:sp macro="" textlink="">
      <xdr:nvSpPr>
        <xdr:cNvPr id="961" name="Text Box 3"/>
        <xdr:cNvSpPr txBox="1">
          <a:spLocks noChangeArrowheads="1"/>
        </xdr:cNvSpPr>
      </xdr:nvSpPr>
      <xdr:spPr bwMode="auto">
        <a:xfrm>
          <a:off x="2409825" y="5181600"/>
          <a:ext cx="76200" cy="635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6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6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6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6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6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7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7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7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7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7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7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7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7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8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8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8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8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8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8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8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8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8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9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9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9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9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9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9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9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0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0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0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0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0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0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0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1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1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1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1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1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1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1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1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2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2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2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2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2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2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2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2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3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3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3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4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4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4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5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5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5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5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6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6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6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6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6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7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7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7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7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7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8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08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8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8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8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8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9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9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9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9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9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9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09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10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10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10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10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10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10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11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11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11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11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11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11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11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12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12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25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27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29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33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37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41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44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45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46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47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48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49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50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53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57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59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161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65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67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68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69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70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71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72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73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74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75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77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78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80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81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84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85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86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87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88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89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90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91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92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93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94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95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96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98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200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201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0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0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0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0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0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1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1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1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1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1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1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1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2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2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2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2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2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2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3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3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3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3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3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4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124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4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4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4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5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5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5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5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5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5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5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5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5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6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6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6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6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6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6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6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6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7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7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7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7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7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7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7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7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7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7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8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128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283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285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288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289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290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291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292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293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295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296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297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298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01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02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04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06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08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09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11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12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13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14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17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18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20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21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22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25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26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27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28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29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30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32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33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36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38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39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40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41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42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43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45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46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48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49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52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53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54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55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56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57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58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59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60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361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62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63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68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69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70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72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73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74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75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77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78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79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80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81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82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84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85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86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87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89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91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92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93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95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96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97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98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399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00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01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03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05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06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07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09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10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12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13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14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15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16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17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19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20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21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22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24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25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26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28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29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30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32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33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34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35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36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37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38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39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40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41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45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46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48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49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50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53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54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56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57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60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62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64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66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67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68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69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70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72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74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76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77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78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80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1481" name="Text Box 3"/>
        <xdr:cNvSpPr txBox="1">
          <a:spLocks noChangeArrowheads="1"/>
        </xdr:cNvSpPr>
      </xdr:nvSpPr>
      <xdr:spPr bwMode="auto">
        <a:xfrm>
          <a:off x="2409825" y="58674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82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85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86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88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90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91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92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93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94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96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97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98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500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501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502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504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505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506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507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508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509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510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511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512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514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516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517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518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520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1521" name="Text Box 3"/>
        <xdr:cNvSpPr txBox="1">
          <a:spLocks noChangeArrowheads="1"/>
        </xdr:cNvSpPr>
      </xdr:nvSpPr>
      <xdr:spPr bwMode="auto">
        <a:xfrm>
          <a:off x="2409825" y="58674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22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25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26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28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29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30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31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32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33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34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35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36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37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38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40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41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42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43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45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46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47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48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49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50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51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52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53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54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55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56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57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58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60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561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62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65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66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67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68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70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71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73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74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76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77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78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80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81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82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83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84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86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87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88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89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90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92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93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94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96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97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98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599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600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601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05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09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13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15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21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23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25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27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31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32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33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34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36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37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39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161924</xdr:rowOff>
    </xdr:to>
    <xdr:sp macro="" textlink="">
      <xdr:nvSpPr>
        <xdr:cNvPr id="1641" name="Text Box 3"/>
        <xdr:cNvSpPr txBox="1">
          <a:spLocks noChangeArrowheads="1"/>
        </xdr:cNvSpPr>
      </xdr:nvSpPr>
      <xdr:spPr bwMode="auto">
        <a:xfrm>
          <a:off x="2409825" y="4067175"/>
          <a:ext cx="76200" cy="56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42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43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46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48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50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52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56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60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62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64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66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68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70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72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76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78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80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228599</xdr:rowOff>
    </xdr:to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2409825" y="4067175"/>
          <a:ext cx="76200" cy="627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682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686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690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694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696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698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702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704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708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710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712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714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718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720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161926</xdr:rowOff>
    </xdr:to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2409825" y="6581775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26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28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30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34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36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38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40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42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44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46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50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52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54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56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58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60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228601</xdr:rowOff>
    </xdr:to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2409825" y="6581775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6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6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6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7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7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7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7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7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8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8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8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8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8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9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9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9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9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9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0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0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0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1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1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1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1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1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2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2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2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2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2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3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3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3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3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3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4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4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4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5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5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5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5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6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6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6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7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7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7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7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7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8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8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8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8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9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9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9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9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0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0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0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0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0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1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1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1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1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2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2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2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2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3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3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3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3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4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4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4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4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5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5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5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5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6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6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6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6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7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7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7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7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8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8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8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8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9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9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9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9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0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0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0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0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1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1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1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1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1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2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2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2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2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2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3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3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3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3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3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4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4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4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4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5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5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5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6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6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6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6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7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7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7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8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082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086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088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090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092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094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096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098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00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02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04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06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08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10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12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14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16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18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20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22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26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28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30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32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34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36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38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40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42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44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46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48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50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52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54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56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58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60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62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66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68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70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72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74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76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78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80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82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84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86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88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90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92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94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96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98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00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02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06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08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10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12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14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16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18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20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22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24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26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28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30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32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34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36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38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40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42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46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48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50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52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54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56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58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60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62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64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66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68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70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72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74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76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78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80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82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86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88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90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92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94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96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98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00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02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04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06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10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12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14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16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18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20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22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26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28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30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32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34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36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38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40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42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44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46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48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50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52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54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56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58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60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2409825" y="40671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62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66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68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70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72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74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78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80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82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84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86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88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90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92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94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96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98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400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2409825" y="40671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02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06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08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10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12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14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16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18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20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22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24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26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28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30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32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34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36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38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40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42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46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48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50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52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54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56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58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60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62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64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66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68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70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72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74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76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78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80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82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86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88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90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92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94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96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98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00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02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04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06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08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10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12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14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16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18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20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22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26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28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30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32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34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36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38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40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42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44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46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48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50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52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54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56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58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60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62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64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66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68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70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72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74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76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78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80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82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84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86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88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90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92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94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96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98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00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02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04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06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08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10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12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14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16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18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20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22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24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28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30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32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34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36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38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40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42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44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46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48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50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52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54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56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58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60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62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64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66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68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70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72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74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76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78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80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2409825" y="40671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82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86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88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90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92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94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96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98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700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702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704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706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708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710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712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714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716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718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720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2409825" y="40671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22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24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26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28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30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32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34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36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38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40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42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44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46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48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50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52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54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56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58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60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62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66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68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70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72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74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76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78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80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82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84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86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88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90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92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94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96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98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00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02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06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08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10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12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14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16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18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20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22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24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26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28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30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32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34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36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38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40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42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46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48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50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52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54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56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58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62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64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66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68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70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72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74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76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78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80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82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84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86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88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90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92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94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96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98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00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02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04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06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08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10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12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14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16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18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20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22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26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28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30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32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34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36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38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40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42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44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46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48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50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52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54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56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58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60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62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66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68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70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72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74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76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78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0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2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4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6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8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90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92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94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96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98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00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02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04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06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08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10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12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14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16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18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20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22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24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26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28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30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32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34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36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38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40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42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44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46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48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50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52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54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56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58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0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2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4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6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8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0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2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6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8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80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161925</xdr:rowOff>
    </xdr:to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2409825" y="2447925"/>
          <a:ext cx="76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82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86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88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90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92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96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98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100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102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104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106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108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110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112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114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116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118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120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228600</xdr:rowOff>
    </xdr:to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2409825" y="2447925"/>
          <a:ext cx="76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22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26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28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30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32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34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36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38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40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42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44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46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48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50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52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54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56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58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60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62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66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68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70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72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74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76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78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80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82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84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86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88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90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92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94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96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98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00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02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04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06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08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10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12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14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16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18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20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22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24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26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28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30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32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34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36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38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40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42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46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48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50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52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54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56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58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60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62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64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66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68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70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72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74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76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78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80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82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86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88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90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92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94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96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98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00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02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04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06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08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10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12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14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16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18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20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22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26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30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32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34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36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38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40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42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44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46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48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50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52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54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56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58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60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62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64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66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68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70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72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74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76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78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80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82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84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86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88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90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92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94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96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98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400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161926</xdr:rowOff>
    </xdr:to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2409825" y="2447925"/>
          <a:ext cx="76200" cy="666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02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04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06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08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10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12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14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16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18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20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22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24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26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28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30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32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34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36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38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40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228601</xdr:rowOff>
    </xdr:to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2409825" y="2447925"/>
          <a:ext cx="76200" cy="73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42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44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46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48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50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52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54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56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58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60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62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64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66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68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70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72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74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76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80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482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484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486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488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490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492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494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496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498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00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02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04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06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08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10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12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14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16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18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20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22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23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24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25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26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28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29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30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32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33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34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36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37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38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39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40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41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42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44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45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46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48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50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52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54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56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58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60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62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64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66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68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70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72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74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76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78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80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82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84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86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88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90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92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93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94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96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97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98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599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00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02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05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06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08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09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10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12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13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14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15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16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18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20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21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22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24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25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26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27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28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29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30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31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32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33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34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36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37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38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40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641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42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44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45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46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48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49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50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52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53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54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56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58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60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62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63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64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65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66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68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70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72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74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76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78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80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682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684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686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687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688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689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690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692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693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694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696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697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698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700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701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702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703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704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705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706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708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709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710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713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714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716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717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718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719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720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22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24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26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28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29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30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32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34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36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37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38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40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41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42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44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45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46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48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50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51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52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53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54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56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57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58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60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761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62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63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64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65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66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67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68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69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70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72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74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76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77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78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79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80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81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82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84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85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86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88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90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92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93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94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95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96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97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98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800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197644</xdr:rowOff>
    </xdr:to>
    <xdr:sp macro="" textlink="">
      <xdr:nvSpPr>
        <xdr:cNvPr id="3801" name="Text Box 3"/>
        <xdr:cNvSpPr txBox="1">
          <a:spLocks noChangeArrowheads="1"/>
        </xdr:cNvSpPr>
      </xdr:nvSpPr>
      <xdr:spPr bwMode="auto">
        <a:xfrm>
          <a:off x="2409825" y="5867400"/>
          <a:ext cx="76200" cy="597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02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03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04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05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06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07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08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09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10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12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13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14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15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16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17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18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19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20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21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22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23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24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25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27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28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29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30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32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33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34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36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37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38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39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40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264319</xdr:rowOff>
    </xdr:to>
    <xdr:sp macro="" textlink="">
      <xdr:nvSpPr>
        <xdr:cNvPr id="3841" name="Text Box 3"/>
        <xdr:cNvSpPr txBox="1">
          <a:spLocks noChangeArrowheads="1"/>
        </xdr:cNvSpPr>
      </xdr:nvSpPr>
      <xdr:spPr bwMode="auto">
        <a:xfrm>
          <a:off x="2409825" y="5867400"/>
          <a:ext cx="76200" cy="664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42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43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45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46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48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49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50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52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53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54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55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56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57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58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60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61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62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64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65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66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67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68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69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70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71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72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73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74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75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76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77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78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79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881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883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885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886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887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889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891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893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895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896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897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898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899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00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01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02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03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04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05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06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08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09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10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11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12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13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14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15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16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18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19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20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21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22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25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26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28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29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30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31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32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33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34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35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36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37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38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40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42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44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45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47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48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49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50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52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53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54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56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58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60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3961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62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63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64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65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66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68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69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70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72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73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74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76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77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78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80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81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82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84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85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86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88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89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90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92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93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94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95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96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98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00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02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05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06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07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08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10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11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12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13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14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16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17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18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20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21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22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23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24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26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27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28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29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30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32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33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34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36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37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38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39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40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4041" name="Text Box 3"/>
        <xdr:cNvSpPr txBox="1">
          <a:spLocks noChangeArrowheads="1"/>
        </xdr:cNvSpPr>
      </xdr:nvSpPr>
      <xdr:spPr bwMode="auto">
        <a:xfrm>
          <a:off x="2409825" y="6267450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42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44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45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46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48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50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52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53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54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56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57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58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60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61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62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64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66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68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69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70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71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72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73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74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76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77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78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80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228600</xdr:rowOff>
    </xdr:to>
    <xdr:sp macro="" textlink="">
      <xdr:nvSpPr>
        <xdr:cNvPr id="4081" name="Text Box 3"/>
        <xdr:cNvSpPr txBox="1">
          <a:spLocks noChangeArrowheads="1"/>
        </xdr:cNvSpPr>
      </xdr:nvSpPr>
      <xdr:spPr bwMode="auto">
        <a:xfrm>
          <a:off x="2409825" y="6267450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082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083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084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085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086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087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088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089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090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092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093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094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096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097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098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00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01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02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03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04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06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08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10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12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13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14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15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16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18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20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21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22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24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26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28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29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30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32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33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34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35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36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37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38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40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41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42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44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45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46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47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48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49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50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52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53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54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56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58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59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60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161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62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63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64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65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66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68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69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70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72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74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76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78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80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82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84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85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86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88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90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92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94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96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98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00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02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04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05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06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07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08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09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10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12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13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14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16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17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18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20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22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24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25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26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28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29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30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32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33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34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36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37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38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39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40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42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44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45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46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48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49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50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51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52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54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55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56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57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58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60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61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62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64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65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66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68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69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70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72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74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76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77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78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80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281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82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83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84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85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86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88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89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90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92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93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94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96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97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98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00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02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03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04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06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08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09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10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12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14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15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16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17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18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20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22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26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27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28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30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31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32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34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36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37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38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40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41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42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43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44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46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47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48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50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52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53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54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56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57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58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59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60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161926</xdr:rowOff>
    </xdr:to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2409825" y="6267450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62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64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66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68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69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70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72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73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74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76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77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78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80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82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84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85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86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88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90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91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92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93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94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96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97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98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400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228601</xdr:rowOff>
    </xdr:to>
    <xdr:sp macro="" textlink="">
      <xdr:nvSpPr>
        <xdr:cNvPr id="4401" name="Text Box 3"/>
        <xdr:cNvSpPr txBox="1">
          <a:spLocks noChangeArrowheads="1"/>
        </xdr:cNvSpPr>
      </xdr:nvSpPr>
      <xdr:spPr bwMode="auto">
        <a:xfrm>
          <a:off x="2409825" y="6267450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02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03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04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05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06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07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08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10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12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13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14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16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17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18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19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20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22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23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24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25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26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28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29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30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32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33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34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36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37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38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40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42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44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45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46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48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49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50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52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53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54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56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57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58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60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61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62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64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65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66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68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70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72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74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76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77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78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79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80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82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83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84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85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86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88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90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92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94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95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96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98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499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500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502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504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505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506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508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509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510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511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512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513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514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515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516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518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520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4521" name="Text Box 3"/>
        <xdr:cNvSpPr txBox="1">
          <a:spLocks noChangeArrowheads="1"/>
        </xdr:cNvSpPr>
      </xdr:nvSpPr>
      <xdr:spPr bwMode="auto">
        <a:xfrm>
          <a:off x="2409825" y="5867400"/>
          <a:ext cx="76200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22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24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25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26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27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28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30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32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33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34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36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37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38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40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41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42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44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45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46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48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50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52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53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54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56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57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58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59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60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4561" name="Text Box 3"/>
        <xdr:cNvSpPr txBox="1">
          <a:spLocks noChangeArrowheads="1"/>
        </xdr:cNvSpPr>
      </xdr:nvSpPr>
      <xdr:spPr bwMode="auto">
        <a:xfrm>
          <a:off x="2409825" y="5867400"/>
          <a:ext cx="7620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6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6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6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6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6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6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7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7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7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7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7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7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7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8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8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8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8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8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8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8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9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9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9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9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9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9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9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0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0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0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0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0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0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1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1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1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1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1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1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1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2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2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2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2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2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2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2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3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3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3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3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3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3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3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3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4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4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4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4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4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4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4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5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5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5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5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5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5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5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5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6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6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6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6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6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6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6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6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6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7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7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7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7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7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7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7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7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8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68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8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8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8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8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9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9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9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9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9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9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69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0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0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0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0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0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1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1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1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1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1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1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1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2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2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2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2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2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2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2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2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3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3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3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3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3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3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3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4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4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4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4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4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4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4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4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5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5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5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5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5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5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6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6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6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6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6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6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7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7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7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7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7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7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8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8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8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8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8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8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8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9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9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9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9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9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9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79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0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0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0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0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0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0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0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1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1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1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1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1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1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1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1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2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2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2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2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2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2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2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3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32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33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34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35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36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38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40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161926</xdr:rowOff>
    </xdr:to>
    <xdr:sp macro="" textlink="">
      <xdr:nvSpPr>
        <xdr:cNvPr id="4841" name="Text Box 3"/>
        <xdr:cNvSpPr txBox="1">
          <a:spLocks noChangeArrowheads="1"/>
        </xdr:cNvSpPr>
      </xdr:nvSpPr>
      <xdr:spPr bwMode="auto">
        <a:xfrm>
          <a:off x="2409825" y="5553075"/>
          <a:ext cx="76200" cy="56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4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4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4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4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4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4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4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5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5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5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5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5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5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6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6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6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6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6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6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6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6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7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72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73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74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76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78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79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80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228601</xdr:rowOff>
    </xdr:to>
    <xdr:sp macro="" textlink="">
      <xdr:nvSpPr>
        <xdr:cNvPr id="4881" name="Text Box 3"/>
        <xdr:cNvSpPr txBox="1">
          <a:spLocks noChangeArrowheads="1"/>
        </xdr:cNvSpPr>
      </xdr:nvSpPr>
      <xdr:spPr bwMode="auto">
        <a:xfrm>
          <a:off x="2409825" y="5553075"/>
          <a:ext cx="76200" cy="627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88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88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88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88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88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89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89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89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89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89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89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89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89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0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0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0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0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0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0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0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0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1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1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1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1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1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1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1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2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2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2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2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2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2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3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3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3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3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3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3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4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4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4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4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4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4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5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5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5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5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5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5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5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6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496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6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6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6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6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6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7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7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7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7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7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7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7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8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8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8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8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8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8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8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8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9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9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9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9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9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9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9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0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0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0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0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0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0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0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1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1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1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1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1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1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1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1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2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2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2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2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2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2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3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3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3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3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3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3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4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4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4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4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4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4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4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5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5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5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5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5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6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6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6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6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6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6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6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6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7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7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7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7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7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7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8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08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8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8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8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8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8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8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9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9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9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9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9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9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0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0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0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0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0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0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0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0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1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1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1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1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1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1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2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2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2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2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2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2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2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2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3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3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3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3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3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3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4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4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4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4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4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4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4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5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5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52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54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55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56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58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60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161927</xdr:rowOff>
    </xdr:to>
    <xdr:sp macro="" textlink="">
      <xdr:nvSpPr>
        <xdr:cNvPr id="5161" name="Text Box 3"/>
        <xdr:cNvSpPr txBox="1">
          <a:spLocks noChangeArrowheads="1"/>
        </xdr:cNvSpPr>
      </xdr:nvSpPr>
      <xdr:spPr bwMode="auto">
        <a:xfrm>
          <a:off x="2409825" y="5553075"/>
          <a:ext cx="76200" cy="5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6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6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6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6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6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7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7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7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7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7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7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8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8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8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8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8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8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8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9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92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93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94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96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97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98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200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76200</xdr:colOff>
      <xdr:row>8</xdr:row>
      <xdr:rowOff>228602</xdr:rowOff>
    </xdr:to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2409825" y="5553075"/>
          <a:ext cx="76200" cy="627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85" zoomScaleNormal="85" workbookViewId="0">
      <selection activeCell="Q22" sqref="Q22"/>
    </sheetView>
  </sheetViews>
  <sheetFormatPr defaultRowHeight="12.75"/>
  <cols>
    <col min="1" max="1" width="4.7109375" customWidth="1"/>
    <col min="2" max="2" width="24.7109375" customWidth="1"/>
    <col min="3" max="3" width="8.7109375" hidden="1" customWidth="1"/>
    <col min="4" max="4" width="6.7109375" customWidth="1"/>
    <col min="5" max="5" width="36.7109375" customWidth="1"/>
    <col min="6" max="6" width="8.7109375" hidden="1" customWidth="1"/>
    <col min="7" max="7" width="17.7109375" hidden="1" customWidth="1"/>
    <col min="8" max="8" width="22.7109375" customWidth="1"/>
    <col min="9" max="9" width="6.7109375" customWidth="1"/>
    <col min="10" max="10" width="8.7109375" customWidth="1"/>
    <col min="11" max="11" width="4.7109375" customWidth="1"/>
    <col min="12" max="12" width="6.7109375" customWidth="1"/>
    <col min="13" max="13" width="8.7109375" customWidth="1"/>
    <col min="14" max="14" width="4.7109375" customWidth="1"/>
    <col min="15" max="15" width="6.7109375" customWidth="1"/>
    <col min="16" max="16" width="8.7109375" customWidth="1"/>
    <col min="17" max="19" width="4.7109375" customWidth="1"/>
    <col min="20" max="20" width="6.7109375" customWidth="1"/>
    <col min="21" max="21" width="8.7109375" customWidth="1"/>
    <col min="22" max="22" width="6.7109375" customWidth="1"/>
  </cols>
  <sheetData>
    <row r="1" spans="1:22" s="8" customFormat="1" ht="24.95" customHeight="1">
      <c r="A1" s="241" t="s">
        <v>120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2" s="8" customFormat="1" ht="24.95" customHeight="1">
      <c r="A2" s="236" t="s">
        <v>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</row>
    <row r="3" spans="1:22" ht="24.95" customHeight="1">
      <c r="A3" s="236" t="s">
        <v>20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</row>
    <row r="4" spans="1:22" ht="24.95" customHeight="1">
      <c r="A4" s="249" t="s">
        <v>13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</row>
    <row r="5" spans="1:22" ht="24.95" customHeight="1">
      <c r="A5" s="236" t="s">
        <v>24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</row>
    <row r="6" spans="1:22" ht="24.95" customHeight="1">
      <c r="A6" s="245" t="s">
        <v>267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</row>
    <row r="7" spans="1:22" s="18" customFormat="1" ht="24.95" customHeight="1">
      <c r="A7" s="13" t="s">
        <v>23</v>
      </c>
      <c r="B7" s="14"/>
      <c r="C7" s="14"/>
      <c r="D7" s="15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244" t="s">
        <v>121</v>
      </c>
      <c r="R7" s="244"/>
      <c r="S7" s="244"/>
      <c r="T7" s="244"/>
      <c r="U7" s="244"/>
      <c r="V7" s="244"/>
    </row>
    <row r="8" spans="1:22" ht="20.100000000000001" customHeight="1">
      <c r="A8" s="247" t="s">
        <v>1</v>
      </c>
      <c r="B8" s="239" t="s">
        <v>17</v>
      </c>
      <c r="C8" s="234" t="s">
        <v>12</v>
      </c>
      <c r="D8" s="252" t="s">
        <v>11</v>
      </c>
      <c r="E8" s="237" t="s">
        <v>18</v>
      </c>
      <c r="F8" s="234" t="s">
        <v>12</v>
      </c>
      <c r="G8" s="234" t="s">
        <v>8</v>
      </c>
      <c r="H8" s="255" t="s">
        <v>4</v>
      </c>
      <c r="I8" s="229" t="s">
        <v>9</v>
      </c>
      <c r="J8" s="230"/>
      <c r="K8" s="231"/>
      <c r="L8" s="229" t="s">
        <v>5</v>
      </c>
      <c r="M8" s="230"/>
      <c r="N8" s="231"/>
      <c r="O8" s="229" t="s">
        <v>10</v>
      </c>
      <c r="P8" s="230"/>
      <c r="Q8" s="230"/>
      <c r="R8" s="254" t="s">
        <v>26</v>
      </c>
      <c r="S8" s="232" t="s">
        <v>27</v>
      </c>
      <c r="T8" s="250" t="s">
        <v>6</v>
      </c>
      <c r="U8" s="257" t="s">
        <v>22</v>
      </c>
      <c r="V8" s="242" t="s">
        <v>15</v>
      </c>
    </row>
    <row r="9" spans="1:22" ht="39.950000000000003" customHeight="1">
      <c r="A9" s="248"/>
      <c r="B9" s="240"/>
      <c r="C9" s="235"/>
      <c r="D9" s="253"/>
      <c r="E9" s="238"/>
      <c r="F9" s="235"/>
      <c r="G9" s="246"/>
      <c r="H9" s="256"/>
      <c r="I9" s="28" t="s">
        <v>16</v>
      </c>
      <c r="J9" s="29" t="s">
        <v>0</v>
      </c>
      <c r="K9" s="28" t="s">
        <v>1</v>
      </c>
      <c r="L9" s="28" t="s">
        <v>16</v>
      </c>
      <c r="M9" s="29" t="s">
        <v>0</v>
      </c>
      <c r="N9" s="28" t="s">
        <v>1</v>
      </c>
      <c r="O9" s="28" t="s">
        <v>16</v>
      </c>
      <c r="P9" s="29" t="s">
        <v>0</v>
      </c>
      <c r="Q9" s="69" t="s">
        <v>1</v>
      </c>
      <c r="R9" s="254"/>
      <c r="S9" s="233"/>
      <c r="T9" s="251"/>
      <c r="U9" s="258"/>
      <c r="V9" s="243"/>
    </row>
    <row r="10" spans="1:22" s="90" customFormat="1" ht="32.1" customHeight="1">
      <c r="A10" s="81">
        <f t="shared" ref="A10:A18" si="0">RANK(U10,$U$10:$U$18,0)</f>
        <v>1</v>
      </c>
      <c r="B10" s="122" t="s">
        <v>122</v>
      </c>
      <c r="C10" s="121" t="s">
        <v>123</v>
      </c>
      <c r="D10" s="116" t="s">
        <v>33</v>
      </c>
      <c r="E10" s="73" t="s">
        <v>178</v>
      </c>
      <c r="F10" s="121" t="s">
        <v>179</v>
      </c>
      <c r="G10" s="115" t="s">
        <v>180</v>
      </c>
      <c r="H10" s="117" t="s">
        <v>126</v>
      </c>
      <c r="I10" s="85">
        <v>234</v>
      </c>
      <c r="J10" s="86">
        <f>ROUND(I10/3.4,5)</f>
        <v>68.823530000000005</v>
      </c>
      <c r="K10" s="87">
        <f t="shared" ref="K10:K18" si="1">RANK(J10,J$10:J$18,0)</f>
        <v>2</v>
      </c>
      <c r="L10" s="85">
        <v>234.5</v>
      </c>
      <c r="M10" s="86">
        <f>ROUND(L10/3.4,5)</f>
        <v>68.970590000000001</v>
      </c>
      <c r="N10" s="87">
        <f t="shared" ref="N10:N18" si="2">RANK(M10,M$10:M$18,0)</f>
        <v>1</v>
      </c>
      <c r="O10" s="85">
        <v>231</v>
      </c>
      <c r="P10" s="86">
        <f>ROUND(O10/3.4,5)</f>
        <v>67.941180000000003</v>
      </c>
      <c r="Q10" s="87">
        <f t="shared" ref="Q10:Q18" si="3">RANK(P10,P$10:P$18,0)</f>
        <v>1</v>
      </c>
      <c r="R10" s="79"/>
      <c r="S10" s="79"/>
      <c r="T10" s="85">
        <f t="shared" ref="T10:T18" si="4">I10+L10+O10</f>
        <v>699.5</v>
      </c>
      <c r="U10" s="88">
        <f>ROUND(T10/3.4/3,5)</f>
        <v>68.578429999999997</v>
      </c>
      <c r="V10" s="89" t="s">
        <v>36</v>
      </c>
    </row>
    <row r="11" spans="1:22" s="90" customFormat="1" ht="32.1" customHeight="1">
      <c r="A11" s="81">
        <f t="shared" si="0"/>
        <v>2</v>
      </c>
      <c r="B11" s="122" t="s">
        <v>122</v>
      </c>
      <c r="C11" s="121" t="s">
        <v>123</v>
      </c>
      <c r="D11" s="116" t="s">
        <v>33</v>
      </c>
      <c r="E11" s="5" t="s">
        <v>88</v>
      </c>
      <c r="F11" s="121" t="s">
        <v>89</v>
      </c>
      <c r="G11" s="115" t="s">
        <v>90</v>
      </c>
      <c r="H11" s="117" t="s">
        <v>126</v>
      </c>
      <c r="I11" s="85">
        <v>232.5</v>
      </c>
      <c r="J11" s="86">
        <f>ROUND(I11/3.4,5)</f>
        <v>68.382350000000002</v>
      </c>
      <c r="K11" s="87">
        <f t="shared" si="1"/>
        <v>3</v>
      </c>
      <c r="L11" s="85">
        <v>234.5</v>
      </c>
      <c r="M11" s="86">
        <f>ROUND(L11/3.4,5)</f>
        <v>68.970590000000001</v>
      </c>
      <c r="N11" s="87">
        <f t="shared" si="2"/>
        <v>1</v>
      </c>
      <c r="O11" s="85">
        <v>230.5</v>
      </c>
      <c r="P11" s="86">
        <f>ROUND(O11/3.4,5)</f>
        <v>67.794120000000007</v>
      </c>
      <c r="Q11" s="87">
        <f t="shared" si="3"/>
        <v>2</v>
      </c>
      <c r="R11" s="79"/>
      <c r="S11" s="79"/>
      <c r="T11" s="85">
        <f t="shared" si="4"/>
        <v>697.5</v>
      </c>
      <c r="U11" s="88">
        <f>ROUND(T11/3.4/3,5)</f>
        <v>68.382350000000002</v>
      </c>
      <c r="V11" s="89" t="s">
        <v>36</v>
      </c>
    </row>
    <row r="12" spans="1:22" s="90" customFormat="1" ht="32.1" customHeight="1">
      <c r="A12" s="81">
        <f t="shared" si="0"/>
        <v>3</v>
      </c>
      <c r="B12" s="64" t="s">
        <v>162</v>
      </c>
      <c r="C12" s="121" t="s">
        <v>163</v>
      </c>
      <c r="D12" s="116" t="s">
        <v>33</v>
      </c>
      <c r="E12" s="64" t="s">
        <v>164</v>
      </c>
      <c r="F12" s="121" t="s">
        <v>165</v>
      </c>
      <c r="G12" s="115" t="s">
        <v>166</v>
      </c>
      <c r="H12" s="117" t="s">
        <v>35</v>
      </c>
      <c r="I12" s="85">
        <v>236.5</v>
      </c>
      <c r="J12" s="86">
        <f>ROUND(I12/3.4,5)</f>
        <v>69.558819999999997</v>
      </c>
      <c r="K12" s="87">
        <f t="shared" si="1"/>
        <v>1</v>
      </c>
      <c r="L12" s="85">
        <v>231.5</v>
      </c>
      <c r="M12" s="86">
        <f>ROUND(L12/3.4,5)</f>
        <v>68.088239999999999</v>
      </c>
      <c r="N12" s="87">
        <f t="shared" si="2"/>
        <v>3</v>
      </c>
      <c r="O12" s="85">
        <v>229</v>
      </c>
      <c r="P12" s="86">
        <f>ROUND(O12/3.4,5)</f>
        <v>67.352940000000004</v>
      </c>
      <c r="Q12" s="87">
        <f t="shared" si="3"/>
        <v>3</v>
      </c>
      <c r="R12" s="79"/>
      <c r="S12" s="79"/>
      <c r="T12" s="85">
        <f t="shared" si="4"/>
        <v>697</v>
      </c>
      <c r="U12" s="88">
        <f>ROUND(T12/3.4/3,5)</f>
        <v>68.333330000000004</v>
      </c>
      <c r="V12" s="89" t="s">
        <v>36</v>
      </c>
    </row>
    <row r="13" spans="1:22" s="90" customFormat="1" ht="32.1" customHeight="1">
      <c r="A13" s="81">
        <f t="shared" si="0"/>
        <v>4</v>
      </c>
      <c r="B13" s="42" t="s">
        <v>131</v>
      </c>
      <c r="C13" s="121" t="s">
        <v>132</v>
      </c>
      <c r="D13" s="116" t="s">
        <v>30</v>
      </c>
      <c r="E13" s="5" t="s">
        <v>133</v>
      </c>
      <c r="F13" s="121" t="s">
        <v>134</v>
      </c>
      <c r="G13" s="115" t="s">
        <v>135</v>
      </c>
      <c r="H13" s="117" t="s">
        <v>38</v>
      </c>
      <c r="I13" s="85">
        <v>225</v>
      </c>
      <c r="J13" s="86">
        <f>ROUND(I13/3.4,5)-2</f>
        <v>64.176469999999995</v>
      </c>
      <c r="K13" s="87">
        <f t="shared" si="1"/>
        <v>4</v>
      </c>
      <c r="L13" s="85">
        <v>227.5</v>
      </c>
      <c r="M13" s="86">
        <f>ROUND(L13/3.4,5)-2</f>
        <v>64.911760000000001</v>
      </c>
      <c r="N13" s="87">
        <f t="shared" si="2"/>
        <v>4</v>
      </c>
      <c r="O13" s="85">
        <v>227</v>
      </c>
      <c r="P13" s="86">
        <f>ROUND(O13/3.4,5)-2</f>
        <v>64.764709999999994</v>
      </c>
      <c r="Q13" s="87">
        <f t="shared" si="3"/>
        <v>4</v>
      </c>
      <c r="R13" s="79">
        <v>1</v>
      </c>
      <c r="S13" s="79"/>
      <c r="T13" s="85">
        <f t="shared" si="4"/>
        <v>679.5</v>
      </c>
      <c r="U13" s="88">
        <f>ROUND(T13/3.4/3,5)-2</f>
        <v>64.617649999999998</v>
      </c>
      <c r="V13" s="89" t="s">
        <v>37</v>
      </c>
    </row>
    <row r="14" spans="1:22" s="90" customFormat="1" ht="32.1" customHeight="1">
      <c r="A14" s="81">
        <f t="shared" si="0"/>
        <v>5</v>
      </c>
      <c r="B14" s="60" t="s">
        <v>186</v>
      </c>
      <c r="C14" s="121" t="s">
        <v>187</v>
      </c>
      <c r="D14" s="116" t="s">
        <v>33</v>
      </c>
      <c r="E14" s="60" t="s">
        <v>230</v>
      </c>
      <c r="F14" s="121" t="s">
        <v>231</v>
      </c>
      <c r="G14" s="115" t="s">
        <v>190</v>
      </c>
      <c r="H14" s="117" t="s">
        <v>191</v>
      </c>
      <c r="I14" s="85">
        <v>211.5</v>
      </c>
      <c r="J14" s="86">
        <f>ROUND(I14/3.4,5)</f>
        <v>62.205880000000001</v>
      </c>
      <c r="K14" s="87">
        <f t="shared" si="1"/>
        <v>6</v>
      </c>
      <c r="L14" s="85">
        <v>219</v>
      </c>
      <c r="M14" s="86">
        <f>ROUND(L14/3.4,5)</f>
        <v>64.411760000000001</v>
      </c>
      <c r="N14" s="87">
        <f t="shared" si="2"/>
        <v>5</v>
      </c>
      <c r="O14" s="85">
        <v>211</v>
      </c>
      <c r="P14" s="86">
        <f>ROUND(O14/3.4,5)</f>
        <v>62.058819999999997</v>
      </c>
      <c r="Q14" s="87">
        <f t="shared" si="3"/>
        <v>7</v>
      </c>
      <c r="R14" s="79"/>
      <c r="S14" s="79"/>
      <c r="T14" s="85">
        <f t="shared" si="4"/>
        <v>641.5</v>
      </c>
      <c r="U14" s="88">
        <f>ROUND(T14/3.4/3,5)</f>
        <v>62.892159999999997</v>
      </c>
      <c r="V14" s="89"/>
    </row>
    <row r="15" spans="1:22" s="90" customFormat="1" ht="32.1" customHeight="1">
      <c r="A15" s="81">
        <f t="shared" si="0"/>
        <v>6</v>
      </c>
      <c r="B15" s="50" t="s">
        <v>167</v>
      </c>
      <c r="C15" s="121" t="s">
        <v>168</v>
      </c>
      <c r="D15" s="116" t="s">
        <v>33</v>
      </c>
      <c r="E15" s="80" t="s">
        <v>169</v>
      </c>
      <c r="F15" s="121" t="s">
        <v>170</v>
      </c>
      <c r="G15" s="115" t="s">
        <v>171</v>
      </c>
      <c r="H15" s="117" t="s">
        <v>35</v>
      </c>
      <c r="I15" s="85">
        <v>213.5</v>
      </c>
      <c r="J15" s="86">
        <f>ROUND(I15/3.4,5)</f>
        <v>62.794119999999999</v>
      </c>
      <c r="K15" s="87">
        <f t="shared" si="1"/>
        <v>5</v>
      </c>
      <c r="L15" s="85">
        <v>209.5</v>
      </c>
      <c r="M15" s="86">
        <f>ROUND(L15/3.4,5)</f>
        <v>61.617649999999998</v>
      </c>
      <c r="N15" s="87">
        <f t="shared" si="2"/>
        <v>6</v>
      </c>
      <c r="O15" s="85">
        <v>214.5</v>
      </c>
      <c r="P15" s="86">
        <f>ROUND(O15/3.4,5)</f>
        <v>63.088239999999999</v>
      </c>
      <c r="Q15" s="87">
        <f t="shared" si="3"/>
        <v>5</v>
      </c>
      <c r="R15" s="79"/>
      <c r="S15" s="79"/>
      <c r="T15" s="85">
        <f t="shared" si="4"/>
        <v>637.5</v>
      </c>
      <c r="U15" s="88">
        <f>ROUND(T15/3.4/3,5)</f>
        <v>62.5</v>
      </c>
      <c r="V15" s="89"/>
    </row>
    <row r="16" spans="1:22" s="90" customFormat="1" ht="32.1" customHeight="1">
      <c r="A16" s="81">
        <f t="shared" si="0"/>
        <v>7</v>
      </c>
      <c r="B16" s="76" t="s">
        <v>156</v>
      </c>
      <c r="C16" s="121" t="s">
        <v>157</v>
      </c>
      <c r="D16" s="116">
        <v>1</v>
      </c>
      <c r="E16" s="50" t="s">
        <v>158</v>
      </c>
      <c r="F16" s="121" t="s">
        <v>159</v>
      </c>
      <c r="G16" s="115" t="s">
        <v>160</v>
      </c>
      <c r="H16" s="117" t="s">
        <v>35</v>
      </c>
      <c r="I16" s="85">
        <v>210.5</v>
      </c>
      <c r="J16" s="86">
        <f>ROUND(I16/3.4,5)</f>
        <v>61.911760000000001</v>
      </c>
      <c r="K16" s="87">
        <f t="shared" si="1"/>
        <v>7</v>
      </c>
      <c r="L16" s="85">
        <v>203.5</v>
      </c>
      <c r="M16" s="86">
        <f>ROUND(L16/3.4,5)</f>
        <v>59.852939999999997</v>
      </c>
      <c r="N16" s="87">
        <f t="shared" si="2"/>
        <v>9</v>
      </c>
      <c r="O16" s="85">
        <v>212</v>
      </c>
      <c r="P16" s="86">
        <f>ROUND(O16/3.4,5)</f>
        <v>62.352939999999997</v>
      </c>
      <c r="Q16" s="87">
        <f t="shared" si="3"/>
        <v>6</v>
      </c>
      <c r="R16" s="79"/>
      <c r="S16" s="79"/>
      <c r="T16" s="85">
        <f t="shared" si="4"/>
        <v>626</v>
      </c>
      <c r="U16" s="88">
        <f>ROUND(T16/3.4/3,5)</f>
        <v>61.372549999999997</v>
      </c>
      <c r="V16" s="89"/>
    </row>
    <row r="17" spans="1:22" s="90" customFormat="1" ht="32.1" customHeight="1">
      <c r="A17" s="81">
        <f t="shared" si="0"/>
        <v>8</v>
      </c>
      <c r="B17" s="154" t="s">
        <v>141</v>
      </c>
      <c r="C17" s="121" t="s">
        <v>142</v>
      </c>
      <c r="D17" s="116" t="s">
        <v>30</v>
      </c>
      <c r="E17" s="109" t="s">
        <v>143</v>
      </c>
      <c r="F17" s="121" t="s">
        <v>144</v>
      </c>
      <c r="G17" s="115" t="s">
        <v>145</v>
      </c>
      <c r="H17" s="117" t="s">
        <v>102</v>
      </c>
      <c r="I17" s="85">
        <v>198.5</v>
      </c>
      <c r="J17" s="86">
        <f>ROUND(I17/3.4,5)</f>
        <v>58.382350000000002</v>
      </c>
      <c r="K17" s="87">
        <f t="shared" si="1"/>
        <v>9</v>
      </c>
      <c r="L17" s="85">
        <v>208.5</v>
      </c>
      <c r="M17" s="86">
        <f>ROUND(L17/3.4,5)</f>
        <v>61.323529999999998</v>
      </c>
      <c r="N17" s="87">
        <f t="shared" si="2"/>
        <v>7</v>
      </c>
      <c r="O17" s="85">
        <v>208.5</v>
      </c>
      <c r="P17" s="86">
        <f>ROUND(O17/3.4,5)</f>
        <v>61.323529999999998</v>
      </c>
      <c r="Q17" s="87">
        <f t="shared" si="3"/>
        <v>8</v>
      </c>
      <c r="R17" s="79"/>
      <c r="S17" s="79"/>
      <c r="T17" s="85">
        <f t="shared" si="4"/>
        <v>615.5</v>
      </c>
      <c r="U17" s="88">
        <f>ROUND(T17/3.4/3,5)</f>
        <v>60.343139999999998</v>
      </c>
      <c r="V17" s="89"/>
    </row>
    <row r="18" spans="1:22" s="90" customFormat="1" ht="32.1" customHeight="1">
      <c r="A18" s="81">
        <f t="shared" si="0"/>
        <v>9</v>
      </c>
      <c r="B18" s="153" t="s">
        <v>136</v>
      </c>
      <c r="C18" s="121" t="s">
        <v>140</v>
      </c>
      <c r="D18" s="116">
        <v>2</v>
      </c>
      <c r="E18" s="60" t="s">
        <v>137</v>
      </c>
      <c r="F18" s="121" t="s">
        <v>138</v>
      </c>
      <c r="G18" s="115" t="s">
        <v>139</v>
      </c>
      <c r="H18" s="117" t="s">
        <v>35</v>
      </c>
      <c r="I18" s="85">
        <v>202</v>
      </c>
      <c r="J18" s="86">
        <f>ROUND(I18/3.4,5)</f>
        <v>59.411760000000001</v>
      </c>
      <c r="K18" s="87">
        <f t="shared" si="1"/>
        <v>8</v>
      </c>
      <c r="L18" s="85">
        <v>206.5</v>
      </c>
      <c r="M18" s="86">
        <f>ROUND(L18/3.4,5)</f>
        <v>60.735289999999999</v>
      </c>
      <c r="N18" s="87">
        <f t="shared" si="2"/>
        <v>8</v>
      </c>
      <c r="O18" s="85">
        <v>205.5</v>
      </c>
      <c r="P18" s="86">
        <f>ROUND(O18/3.4,5)</f>
        <v>60.441180000000003</v>
      </c>
      <c r="Q18" s="87">
        <f t="shared" si="3"/>
        <v>9</v>
      </c>
      <c r="R18" s="79"/>
      <c r="S18" s="79"/>
      <c r="T18" s="85">
        <f t="shared" si="4"/>
        <v>614</v>
      </c>
      <c r="U18" s="88">
        <f>ROUND(T18/3.4/3,5)</f>
        <v>60.196080000000002</v>
      </c>
      <c r="V18" s="89"/>
    </row>
    <row r="19" spans="1:22" ht="24.95" customHeight="1">
      <c r="A19" s="30"/>
      <c r="B19" s="35"/>
      <c r="C19" s="35"/>
      <c r="D19" s="36"/>
      <c r="E19" s="37"/>
      <c r="F19" s="38"/>
      <c r="G19" s="39"/>
      <c r="H19" s="40"/>
      <c r="I19" s="31"/>
      <c r="J19" s="32"/>
      <c r="K19" s="31"/>
      <c r="L19" s="31"/>
      <c r="M19" s="32"/>
      <c r="N19" s="31"/>
      <c r="O19" s="31"/>
      <c r="P19" s="32"/>
      <c r="Q19" s="31"/>
      <c r="R19" s="41"/>
      <c r="S19" s="41"/>
      <c r="T19" s="31"/>
      <c r="U19" s="33"/>
    </row>
    <row r="20" spans="1:22" ht="24.95" customHeight="1">
      <c r="A20" s="9"/>
      <c r="B20" s="19" t="s">
        <v>2</v>
      </c>
      <c r="C20" s="19"/>
      <c r="D20" s="20"/>
      <c r="E20" s="9"/>
      <c r="F20" s="9"/>
      <c r="G20" s="21"/>
      <c r="H20" s="67" t="s">
        <v>114</v>
      </c>
      <c r="I20" s="10"/>
      <c r="J20" s="4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2" ht="24.95" customHeight="1">
      <c r="A21" s="23"/>
      <c r="B21" s="24" t="s">
        <v>3</v>
      </c>
      <c r="C21" s="24"/>
      <c r="D21" s="12"/>
      <c r="E21" s="17"/>
      <c r="F21" s="17"/>
      <c r="G21" s="6"/>
      <c r="H21" s="68" t="s">
        <v>44</v>
      </c>
      <c r="I21" s="7"/>
      <c r="J21" s="4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2"/>
    </row>
    <row r="22" spans="1:22" s="22" customFormat="1" ht="24.95" customHeight="1">
      <c r="A22"/>
      <c r="B22" s="3"/>
      <c r="C22" s="3"/>
      <c r="D22" s="3"/>
      <c r="E22" s="3"/>
      <c r="F22" s="3"/>
      <c r="G22" s="3"/>
      <c r="H22" s="3"/>
      <c r="I22" s="3"/>
      <c r="J22" s="3"/>
      <c r="K22"/>
      <c r="L22"/>
      <c r="M22"/>
      <c r="N22"/>
      <c r="O22"/>
      <c r="P22"/>
      <c r="Q22"/>
      <c r="R22"/>
      <c r="S22"/>
      <c r="T22"/>
      <c r="U22"/>
      <c r="V22" s="25"/>
    </row>
    <row r="23" spans="1:22" s="25" customFormat="1" ht="24.95" customHeight="1">
      <c r="A23"/>
      <c r="B23" s="3"/>
      <c r="C23" s="3"/>
      <c r="D23" s="3"/>
      <c r="E23" s="3"/>
      <c r="F23" s="3"/>
      <c r="G23" s="3"/>
      <c r="H23" s="3"/>
      <c r="I23" s="3"/>
      <c r="J23" s="3"/>
      <c r="K23"/>
      <c r="L23"/>
      <c r="M23"/>
      <c r="N23"/>
      <c r="O23"/>
      <c r="P23"/>
      <c r="Q23"/>
      <c r="R23"/>
      <c r="S23"/>
      <c r="T23"/>
      <c r="U23"/>
      <c r="V23"/>
    </row>
  </sheetData>
  <sortState ref="A10:V18">
    <sortCondition ref="A10:A18"/>
  </sortState>
  <mergeCells count="23">
    <mergeCell ref="A1:V1"/>
    <mergeCell ref="V8:V9"/>
    <mergeCell ref="Q7:V7"/>
    <mergeCell ref="A6:V6"/>
    <mergeCell ref="A5:V5"/>
    <mergeCell ref="G8:G9"/>
    <mergeCell ref="A8:A9"/>
    <mergeCell ref="A2:V2"/>
    <mergeCell ref="A4:V4"/>
    <mergeCell ref="T8:T9"/>
    <mergeCell ref="F8:F9"/>
    <mergeCell ref="D8:D9"/>
    <mergeCell ref="R8:R9"/>
    <mergeCell ref="H8:H9"/>
    <mergeCell ref="U8:U9"/>
    <mergeCell ref="L8:N8"/>
    <mergeCell ref="I8:K8"/>
    <mergeCell ref="S8:S9"/>
    <mergeCell ref="C8:C9"/>
    <mergeCell ref="A3:V3"/>
    <mergeCell ref="E8:E9"/>
    <mergeCell ref="O8:Q8"/>
    <mergeCell ref="B8:B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="85" zoomScaleNormal="85" workbookViewId="0">
      <selection activeCell="E18" sqref="E18"/>
    </sheetView>
  </sheetViews>
  <sheetFormatPr defaultRowHeight="12.75"/>
  <cols>
    <col min="1" max="1" width="4.7109375" customWidth="1"/>
    <col min="2" max="2" width="24.7109375" customWidth="1"/>
    <col min="3" max="3" width="8.7109375" hidden="1" customWidth="1"/>
    <col min="4" max="4" width="6.7109375" customWidth="1"/>
    <col min="5" max="5" width="36.7109375" customWidth="1"/>
    <col min="6" max="6" width="8.7109375" hidden="1" customWidth="1"/>
    <col min="7" max="7" width="17.7109375" hidden="1" customWidth="1"/>
    <col min="8" max="8" width="22.7109375" customWidth="1"/>
    <col min="9" max="9" width="6.7109375" customWidth="1"/>
    <col min="10" max="10" width="8.7109375" customWidth="1"/>
    <col min="11" max="11" width="4.7109375" customWidth="1"/>
    <col min="12" max="12" width="6.7109375" customWidth="1"/>
    <col min="13" max="13" width="8.7109375" customWidth="1"/>
    <col min="14" max="14" width="4.7109375" customWidth="1"/>
    <col min="15" max="15" width="6.7109375" customWidth="1"/>
    <col min="16" max="16" width="8.7109375" customWidth="1"/>
    <col min="17" max="19" width="4.7109375" customWidth="1"/>
    <col min="20" max="20" width="6.7109375" customWidth="1"/>
    <col min="21" max="21" width="8.7109375" customWidth="1"/>
    <col min="22" max="22" width="6.7109375" customWidth="1"/>
  </cols>
  <sheetData>
    <row r="1" spans="1:22" s="8" customFormat="1" ht="24.95" customHeight="1">
      <c r="A1" s="241" t="s">
        <v>120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2" s="8" customFormat="1" ht="24.95" customHeight="1">
      <c r="A2" s="236" t="s">
        <v>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</row>
    <row r="3" spans="1:22" ht="24.95" customHeight="1">
      <c r="A3" s="236" t="s">
        <v>20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</row>
    <row r="4" spans="1:22" ht="24.95" customHeight="1">
      <c r="A4" s="249" t="s">
        <v>13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</row>
    <row r="5" spans="1:22" ht="24.95" customHeight="1">
      <c r="A5" s="236" t="s">
        <v>268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</row>
    <row r="6" spans="1:22" ht="24.95" customHeight="1">
      <c r="A6" s="245" t="s">
        <v>267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</row>
    <row r="7" spans="1:22" s="18" customFormat="1" ht="24.95" customHeight="1">
      <c r="A7" s="13" t="s">
        <v>23</v>
      </c>
      <c r="B7" s="14"/>
      <c r="C7" s="14"/>
      <c r="D7" s="15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244" t="s">
        <v>121</v>
      </c>
      <c r="R7" s="244"/>
      <c r="S7" s="244"/>
      <c r="T7" s="244"/>
      <c r="U7" s="244"/>
      <c r="V7" s="244"/>
    </row>
    <row r="8" spans="1:22" ht="20.100000000000001" customHeight="1">
      <c r="A8" s="247" t="s">
        <v>1</v>
      </c>
      <c r="B8" s="239" t="s">
        <v>17</v>
      </c>
      <c r="C8" s="234" t="s">
        <v>12</v>
      </c>
      <c r="D8" s="252" t="s">
        <v>11</v>
      </c>
      <c r="E8" s="237" t="s">
        <v>18</v>
      </c>
      <c r="F8" s="234" t="s">
        <v>12</v>
      </c>
      <c r="G8" s="234" t="s">
        <v>8</v>
      </c>
      <c r="H8" s="255" t="s">
        <v>4</v>
      </c>
      <c r="I8" s="229" t="s">
        <v>9</v>
      </c>
      <c r="J8" s="230"/>
      <c r="K8" s="231"/>
      <c r="L8" s="229" t="s">
        <v>5</v>
      </c>
      <c r="M8" s="230"/>
      <c r="N8" s="231"/>
      <c r="O8" s="229" t="s">
        <v>10</v>
      </c>
      <c r="P8" s="230"/>
      <c r="Q8" s="230"/>
      <c r="R8" s="254" t="s">
        <v>26</v>
      </c>
      <c r="S8" s="232" t="s">
        <v>27</v>
      </c>
      <c r="T8" s="250" t="s">
        <v>6</v>
      </c>
      <c r="U8" s="257" t="s">
        <v>22</v>
      </c>
      <c r="V8" s="242" t="s">
        <v>15</v>
      </c>
    </row>
    <row r="9" spans="1:22" ht="39.950000000000003" customHeight="1">
      <c r="A9" s="248"/>
      <c r="B9" s="240"/>
      <c r="C9" s="235"/>
      <c r="D9" s="253"/>
      <c r="E9" s="238"/>
      <c r="F9" s="235"/>
      <c r="G9" s="246"/>
      <c r="H9" s="256"/>
      <c r="I9" s="28" t="s">
        <v>16</v>
      </c>
      <c r="J9" s="29" t="s">
        <v>0</v>
      </c>
      <c r="K9" s="28" t="s">
        <v>1</v>
      </c>
      <c r="L9" s="28" t="s">
        <v>16</v>
      </c>
      <c r="M9" s="29" t="s">
        <v>0</v>
      </c>
      <c r="N9" s="28" t="s">
        <v>1</v>
      </c>
      <c r="O9" s="28" t="s">
        <v>16</v>
      </c>
      <c r="P9" s="29" t="s">
        <v>0</v>
      </c>
      <c r="Q9" s="69" t="s">
        <v>1</v>
      </c>
      <c r="R9" s="254"/>
      <c r="S9" s="233"/>
      <c r="T9" s="251"/>
      <c r="U9" s="258"/>
      <c r="V9" s="243"/>
    </row>
    <row r="10" spans="1:22" s="90" customFormat="1" ht="32.1" customHeight="1">
      <c r="A10" s="81">
        <f>RANK(U10,$U$10:$U$13,0)</f>
        <v>1</v>
      </c>
      <c r="B10" s="48" t="s">
        <v>172</v>
      </c>
      <c r="C10" s="121" t="s">
        <v>173</v>
      </c>
      <c r="D10" s="116" t="s">
        <v>28</v>
      </c>
      <c r="E10" s="113" t="s">
        <v>174</v>
      </c>
      <c r="F10" s="121" t="s">
        <v>175</v>
      </c>
      <c r="G10" s="115" t="s">
        <v>176</v>
      </c>
      <c r="H10" s="117" t="s">
        <v>177</v>
      </c>
      <c r="I10" s="85">
        <v>220</v>
      </c>
      <c r="J10" s="86">
        <f>ROUND(I10/3.4,5)</f>
        <v>64.705879999999993</v>
      </c>
      <c r="K10" s="87">
        <f>RANK(J10,J$10:J$13,0)</f>
        <v>2</v>
      </c>
      <c r="L10" s="85">
        <v>224</v>
      </c>
      <c r="M10" s="86">
        <f>ROUND(L10/3.4,5)</f>
        <v>65.882350000000002</v>
      </c>
      <c r="N10" s="87">
        <f>RANK(M10,M$10:M$13,0)</f>
        <v>1</v>
      </c>
      <c r="O10" s="85">
        <v>215</v>
      </c>
      <c r="P10" s="86">
        <f>ROUND(O10/3.4,5)</f>
        <v>63.235289999999999</v>
      </c>
      <c r="Q10" s="87">
        <f>RANK(P10,P$10:P$13,0)</f>
        <v>2</v>
      </c>
      <c r="R10" s="79"/>
      <c r="S10" s="79"/>
      <c r="T10" s="85">
        <f>I10+L10+O10</f>
        <v>659</v>
      </c>
      <c r="U10" s="88">
        <f>ROUND(T10/3.4/3,5)</f>
        <v>64.607839999999996</v>
      </c>
      <c r="V10" s="89" t="s">
        <v>37</v>
      </c>
    </row>
    <row r="11" spans="1:22" s="90" customFormat="1" ht="32.1" customHeight="1">
      <c r="A11" s="128">
        <f>RANK(U11,$U$10:$U$13,0)</f>
        <v>2</v>
      </c>
      <c r="B11" s="173" t="s">
        <v>151</v>
      </c>
      <c r="C11" s="142" t="s">
        <v>68</v>
      </c>
      <c r="D11" s="129" t="s">
        <v>28</v>
      </c>
      <c r="E11" s="171" t="s">
        <v>69</v>
      </c>
      <c r="F11" s="142" t="s">
        <v>70</v>
      </c>
      <c r="G11" s="143" t="s">
        <v>53</v>
      </c>
      <c r="H11" s="144" t="s">
        <v>48</v>
      </c>
      <c r="I11" s="130">
        <v>215</v>
      </c>
      <c r="J11" s="131">
        <f>ROUND(I11/3.4,5)</f>
        <v>63.235289999999999</v>
      </c>
      <c r="K11" s="165">
        <f>RANK(J11,J$10:J$13,0)</f>
        <v>4</v>
      </c>
      <c r="L11" s="130">
        <v>219</v>
      </c>
      <c r="M11" s="131">
        <f>ROUND(L11/3.4,5)</f>
        <v>64.411760000000001</v>
      </c>
      <c r="N11" s="165">
        <f>RANK(M11,M$10:M$13,0)</f>
        <v>2</v>
      </c>
      <c r="O11" s="130">
        <v>219.5</v>
      </c>
      <c r="P11" s="131">
        <f>ROUND(O11/3.4,5)</f>
        <v>64.558819999999997</v>
      </c>
      <c r="Q11" s="165">
        <f>RANK(P11,P$10:P$13,0)</f>
        <v>1</v>
      </c>
      <c r="R11" s="133"/>
      <c r="S11" s="133"/>
      <c r="T11" s="130">
        <f>I11+L11+O11</f>
        <v>653.5</v>
      </c>
      <c r="U11" s="134">
        <f>ROUND(T11/3.4/3,5)</f>
        <v>64.068629999999999</v>
      </c>
      <c r="V11" s="89" t="s">
        <v>37</v>
      </c>
    </row>
    <row r="12" spans="1:22" s="90" customFormat="1" ht="32.1" customHeight="1">
      <c r="A12" s="172">
        <f>RANK(U12,$U$10:$U$13,0)</f>
        <v>3</v>
      </c>
      <c r="B12" s="43" t="s">
        <v>150</v>
      </c>
      <c r="C12" s="121" t="s">
        <v>146</v>
      </c>
      <c r="D12" s="116" t="s">
        <v>28</v>
      </c>
      <c r="E12" s="46" t="s">
        <v>147</v>
      </c>
      <c r="F12" s="121" t="s">
        <v>148</v>
      </c>
      <c r="G12" s="115" t="s">
        <v>149</v>
      </c>
      <c r="H12" s="117" t="s">
        <v>47</v>
      </c>
      <c r="I12" s="85">
        <v>222.5</v>
      </c>
      <c r="J12" s="86">
        <f>ROUND(I12/3.4,5)</f>
        <v>65.441180000000003</v>
      </c>
      <c r="K12" s="87">
        <f>RANK(J12,J$10:J$13,0)</f>
        <v>1</v>
      </c>
      <c r="L12" s="85">
        <v>210.5</v>
      </c>
      <c r="M12" s="86">
        <f>ROUND(L12/3.4,5)</f>
        <v>61.911760000000001</v>
      </c>
      <c r="N12" s="87">
        <f>RANK(M12,M$10:M$13,0)</f>
        <v>4</v>
      </c>
      <c r="O12" s="85">
        <v>210</v>
      </c>
      <c r="P12" s="86">
        <f>ROUND(O12/3.4,5)</f>
        <v>61.764710000000001</v>
      </c>
      <c r="Q12" s="87">
        <f>RANK(P12,P$10:P$13,0)</f>
        <v>3</v>
      </c>
      <c r="R12" s="79"/>
      <c r="S12" s="79"/>
      <c r="T12" s="85">
        <f>I12+L12+O12</f>
        <v>643</v>
      </c>
      <c r="U12" s="88">
        <f>ROUND(T12/3.4/3,5)</f>
        <v>63.03922</v>
      </c>
      <c r="V12" s="89"/>
    </row>
    <row r="13" spans="1:22" s="90" customFormat="1" ht="32.1" customHeight="1">
      <c r="A13" s="172">
        <f>RANK(U13,$U$10:$U$13,0)</f>
        <v>4</v>
      </c>
      <c r="B13" s="5" t="s">
        <v>259</v>
      </c>
      <c r="C13" s="121" t="s">
        <v>127</v>
      </c>
      <c r="D13" s="116" t="s">
        <v>28</v>
      </c>
      <c r="E13" s="5" t="s">
        <v>128</v>
      </c>
      <c r="F13" s="121" t="s">
        <v>129</v>
      </c>
      <c r="G13" s="115" t="s">
        <v>130</v>
      </c>
      <c r="H13" s="117" t="s">
        <v>29</v>
      </c>
      <c r="I13" s="85">
        <v>217.5</v>
      </c>
      <c r="J13" s="86">
        <f>ROUND(I13/3.4,5)</f>
        <v>63.970590000000001</v>
      </c>
      <c r="K13" s="87">
        <f>RANK(J13,J$10:J$13,0)</f>
        <v>3</v>
      </c>
      <c r="L13" s="85">
        <v>215.5</v>
      </c>
      <c r="M13" s="86">
        <f>ROUND(L13/3.4,5)</f>
        <v>63.382350000000002</v>
      </c>
      <c r="N13" s="87">
        <f>RANK(M13,M$10:M$13,0)</f>
        <v>3</v>
      </c>
      <c r="O13" s="85">
        <v>209.5</v>
      </c>
      <c r="P13" s="86">
        <f>ROUND(O13/3.4,5)</f>
        <v>61.617649999999998</v>
      </c>
      <c r="Q13" s="87">
        <f>RANK(P13,P$10:P$13,0)</f>
        <v>4</v>
      </c>
      <c r="R13" s="79"/>
      <c r="S13" s="79"/>
      <c r="T13" s="85">
        <f>I13+L13+O13</f>
        <v>642.5</v>
      </c>
      <c r="U13" s="88">
        <f>ROUND(T13/3.4/3,5)</f>
        <v>62.990200000000002</v>
      </c>
      <c r="V13" s="89"/>
    </row>
    <row r="14" spans="1:22" s="90" customFormat="1" ht="24.95" customHeight="1">
      <c r="A14" s="162"/>
      <c r="B14" s="168"/>
      <c r="C14" s="163"/>
      <c r="D14" s="123"/>
      <c r="E14" s="124"/>
      <c r="F14" s="163"/>
      <c r="G14" s="125"/>
      <c r="H14" s="164"/>
      <c r="I14" s="166"/>
      <c r="J14" s="103"/>
      <c r="K14" s="104"/>
      <c r="L14" s="166"/>
      <c r="M14" s="103"/>
      <c r="N14" s="104"/>
      <c r="O14" s="166"/>
      <c r="P14" s="103"/>
      <c r="Q14" s="104"/>
      <c r="R14" s="167"/>
      <c r="S14" s="167"/>
      <c r="T14" s="166"/>
      <c r="U14" s="105"/>
      <c r="V14" s="169"/>
    </row>
    <row r="15" spans="1:22" ht="24.95" customHeight="1">
      <c r="A15" s="9"/>
      <c r="B15" s="19" t="s">
        <v>2</v>
      </c>
      <c r="C15" s="19"/>
      <c r="D15" s="20"/>
      <c r="E15" s="9"/>
      <c r="F15" s="9"/>
      <c r="G15" s="21"/>
      <c r="H15" s="67" t="s">
        <v>114</v>
      </c>
      <c r="I15" s="10"/>
      <c r="J15" s="4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2" ht="24.95" customHeight="1">
      <c r="A16" s="23"/>
      <c r="B16" s="24" t="s">
        <v>3</v>
      </c>
      <c r="C16" s="24"/>
      <c r="D16" s="12"/>
      <c r="E16" s="17"/>
      <c r="F16" s="17"/>
      <c r="G16" s="6"/>
      <c r="H16" s="68" t="s">
        <v>44</v>
      </c>
      <c r="I16" s="7"/>
      <c r="J16" s="4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2"/>
    </row>
    <row r="17" spans="1:22" s="22" customFormat="1" ht="24.95" customHeight="1">
      <c r="A17"/>
      <c r="B17" s="3"/>
      <c r="C17" s="3"/>
      <c r="D17" s="3"/>
      <c r="E17" s="3"/>
      <c r="F17" s="3"/>
      <c r="G17" s="3"/>
      <c r="H17" s="3"/>
      <c r="I17" s="3"/>
      <c r="J17" s="3"/>
      <c r="K17"/>
      <c r="L17"/>
      <c r="M17"/>
      <c r="N17"/>
      <c r="O17"/>
      <c r="P17"/>
      <c r="Q17"/>
      <c r="R17"/>
      <c r="S17"/>
      <c r="T17"/>
      <c r="U17"/>
      <c r="V17" s="25"/>
    </row>
    <row r="18" spans="1:22" s="25" customFormat="1" ht="24.95" customHeight="1">
      <c r="A18"/>
      <c r="B18" s="3"/>
      <c r="C18" s="3"/>
      <c r="D18" s="3"/>
      <c r="E18" s="3"/>
      <c r="F18" s="3"/>
      <c r="G18" s="3"/>
      <c r="H18" s="3"/>
      <c r="I18" s="3"/>
      <c r="J18" s="3"/>
      <c r="K18"/>
      <c r="L18"/>
      <c r="M18"/>
      <c r="N18"/>
      <c r="O18"/>
      <c r="P18"/>
      <c r="Q18"/>
      <c r="R18"/>
      <c r="S18"/>
      <c r="T18"/>
      <c r="U18"/>
      <c r="V18"/>
    </row>
  </sheetData>
  <sortState ref="A10:V13">
    <sortCondition ref="A10:A13"/>
  </sortState>
  <mergeCells count="23">
    <mergeCell ref="A6:V6"/>
    <mergeCell ref="A1:V1"/>
    <mergeCell ref="A2:V2"/>
    <mergeCell ref="A3:V3"/>
    <mergeCell ref="A4:V4"/>
    <mergeCell ref="A5:V5"/>
    <mergeCell ref="Q7:V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V8:V9"/>
    <mergeCell ref="L8:N8"/>
    <mergeCell ref="O8:Q8"/>
    <mergeCell ref="R8:R9"/>
    <mergeCell ref="S8:S9"/>
    <mergeCell ref="T8:T9"/>
    <mergeCell ref="U8:U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="90" zoomScaleNormal="90" workbookViewId="0">
      <selection activeCell="E18" sqref="E18"/>
    </sheetView>
  </sheetViews>
  <sheetFormatPr defaultRowHeight="12.75"/>
  <cols>
    <col min="1" max="1" width="4.7109375" style="1" customWidth="1"/>
    <col min="2" max="2" width="24.7109375" style="84" customWidth="1"/>
    <col min="3" max="3" width="8.7109375" style="83" hidden="1" customWidth="1"/>
    <col min="4" max="4" width="6.7109375" style="83" customWidth="1"/>
    <col min="5" max="5" width="36.7109375" style="83" customWidth="1"/>
    <col min="6" max="6" width="8.7109375" style="83" hidden="1" customWidth="1"/>
    <col min="7" max="7" width="17.7109375" style="83" hidden="1" customWidth="1"/>
    <col min="8" max="8" width="22.7109375" style="83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customWidth="1"/>
    <col min="23" max="16384" width="9.140625" style="1"/>
  </cols>
  <sheetData>
    <row r="1" spans="1:23" ht="24.95" customHeight="1">
      <c r="A1" s="260" t="s">
        <v>120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</row>
    <row r="2" spans="1:23" ht="24.95" customHeight="1">
      <c r="A2" s="261" t="s">
        <v>19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</row>
    <row r="3" spans="1:23" ht="24.95" customHeight="1">
      <c r="A3" s="261" t="s">
        <v>20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</row>
    <row r="4" spans="1:23" ht="24.95" customHeight="1">
      <c r="A4" s="245" t="s">
        <v>267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"/>
    </row>
    <row r="5" spans="1:23" s="27" customFormat="1" ht="24.95" customHeight="1">
      <c r="A5" s="13" t="s">
        <v>23</v>
      </c>
      <c r="B5" s="61"/>
      <c r="C5" s="62"/>
      <c r="D5" s="62"/>
      <c r="E5" s="63"/>
      <c r="F5" s="63"/>
      <c r="G5" s="63"/>
      <c r="H5" s="82"/>
      <c r="I5" s="26"/>
      <c r="J5" s="26"/>
      <c r="K5" s="26"/>
      <c r="L5" s="26"/>
      <c r="M5" s="26"/>
      <c r="N5" s="26"/>
      <c r="O5" s="26"/>
      <c r="P5" s="268" t="s">
        <v>121</v>
      </c>
      <c r="Q5" s="268"/>
      <c r="R5" s="268"/>
      <c r="S5" s="268"/>
      <c r="T5" s="268"/>
      <c r="U5" s="268"/>
      <c r="V5" s="268"/>
    </row>
    <row r="6" spans="1:23" ht="20.100000000000001" customHeight="1">
      <c r="A6" s="269" t="s">
        <v>1</v>
      </c>
      <c r="B6" s="262" t="s">
        <v>17</v>
      </c>
      <c r="C6" s="263" t="s">
        <v>12</v>
      </c>
      <c r="D6" s="264" t="s">
        <v>11</v>
      </c>
      <c r="E6" s="265" t="s">
        <v>18</v>
      </c>
      <c r="F6" s="265" t="s">
        <v>12</v>
      </c>
      <c r="G6" s="265" t="s">
        <v>8</v>
      </c>
      <c r="H6" s="262" t="s">
        <v>4</v>
      </c>
      <c r="I6" s="266" t="s">
        <v>9</v>
      </c>
      <c r="J6" s="266"/>
      <c r="K6" s="266"/>
      <c r="L6" s="266" t="s">
        <v>5</v>
      </c>
      <c r="M6" s="266"/>
      <c r="N6" s="266"/>
      <c r="O6" s="266" t="s">
        <v>10</v>
      </c>
      <c r="P6" s="266"/>
      <c r="Q6" s="266"/>
      <c r="R6" s="254" t="s">
        <v>26</v>
      </c>
      <c r="S6" s="232" t="s">
        <v>27</v>
      </c>
      <c r="T6" s="269" t="s">
        <v>6</v>
      </c>
      <c r="U6" s="266" t="s">
        <v>21</v>
      </c>
      <c r="V6" s="242" t="s">
        <v>15</v>
      </c>
    </row>
    <row r="7" spans="1:23" ht="39.950000000000003" customHeight="1">
      <c r="A7" s="269"/>
      <c r="B7" s="262"/>
      <c r="C7" s="263"/>
      <c r="D7" s="263"/>
      <c r="E7" s="265"/>
      <c r="F7" s="265"/>
      <c r="G7" s="265"/>
      <c r="H7" s="262"/>
      <c r="I7" s="28" t="s">
        <v>16</v>
      </c>
      <c r="J7" s="29" t="s">
        <v>0</v>
      </c>
      <c r="K7" s="28" t="s">
        <v>1</v>
      </c>
      <c r="L7" s="28" t="s">
        <v>16</v>
      </c>
      <c r="M7" s="29" t="s">
        <v>0</v>
      </c>
      <c r="N7" s="28" t="s">
        <v>1</v>
      </c>
      <c r="O7" s="28" t="s">
        <v>16</v>
      </c>
      <c r="P7" s="29" t="s">
        <v>0</v>
      </c>
      <c r="Q7" s="28" t="s">
        <v>1</v>
      </c>
      <c r="R7" s="254"/>
      <c r="S7" s="233"/>
      <c r="T7" s="269"/>
      <c r="U7" s="267"/>
      <c r="V7" s="243"/>
    </row>
    <row r="8" spans="1:23" ht="32.1" customHeight="1">
      <c r="A8" s="259" t="s">
        <v>40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</row>
    <row r="9" spans="1:23" ht="32.1" customHeight="1">
      <c r="A9" s="81">
        <f>RANK(U9,$U$9:$U$11,0)</f>
        <v>1</v>
      </c>
      <c r="B9" s="64" t="s">
        <v>103</v>
      </c>
      <c r="C9" s="121" t="s">
        <v>104</v>
      </c>
      <c r="D9" s="116" t="s">
        <v>32</v>
      </c>
      <c r="E9" s="109" t="s">
        <v>105</v>
      </c>
      <c r="F9" s="47" t="s">
        <v>106</v>
      </c>
      <c r="G9" s="115" t="s">
        <v>107</v>
      </c>
      <c r="H9" s="117" t="s">
        <v>108</v>
      </c>
      <c r="I9" s="85">
        <v>225</v>
      </c>
      <c r="J9" s="86">
        <f>ROUND(I9/3.3,5)</f>
        <v>68.181820000000002</v>
      </c>
      <c r="K9" s="92">
        <f>RANK(J9,J$7:J$11,0)</f>
        <v>2</v>
      </c>
      <c r="L9" s="85">
        <v>219</v>
      </c>
      <c r="M9" s="86">
        <f>ROUND(L9/3.3,5)</f>
        <v>66.363640000000004</v>
      </c>
      <c r="N9" s="92">
        <f>RANK(M9,M$7:M$11,0)</f>
        <v>1</v>
      </c>
      <c r="O9" s="85">
        <v>223.5</v>
      </c>
      <c r="P9" s="86">
        <f>ROUND(O9/3.3,5)</f>
        <v>67.727270000000004</v>
      </c>
      <c r="Q9" s="92">
        <f>RANK(P9,P$7:P$11,0)</f>
        <v>1</v>
      </c>
      <c r="R9" s="79"/>
      <c r="S9" s="79"/>
      <c r="T9" s="85">
        <f>I9+L9+O9</f>
        <v>667.5</v>
      </c>
      <c r="U9" s="88">
        <f>ROUND(T9/3.3/3,5)</f>
        <v>67.424239999999998</v>
      </c>
      <c r="V9" s="89" t="s">
        <v>36</v>
      </c>
    </row>
    <row r="10" spans="1:23" ht="32.1" customHeight="1">
      <c r="A10" s="81">
        <f>RANK(U10,$U$9:$U$11,0)</f>
        <v>2</v>
      </c>
      <c r="B10" s="5" t="s">
        <v>259</v>
      </c>
      <c r="C10" s="121" t="s">
        <v>127</v>
      </c>
      <c r="D10" s="116" t="s">
        <v>28</v>
      </c>
      <c r="E10" s="5" t="s">
        <v>128</v>
      </c>
      <c r="F10" s="121" t="s">
        <v>129</v>
      </c>
      <c r="G10" s="115" t="s">
        <v>130</v>
      </c>
      <c r="H10" s="117" t="s">
        <v>29</v>
      </c>
      <c r="I10" s="85">
        <v>226.5</v>
      </c>
      <c r="J10" s="86">
        <f>ROUND(I10/3.3,5)</f>
        <v>68.636359999999996</v>
      </c>
      <c r="K10" s="92">
        <f>RANK(J10,J$7:J$11,0)</f>
        <v>1</v>
      </c>
      <c r="L10" s="85">
        <v>219</v>
      </c>
      <c r="M10" s="86">
        <f>ROUND(L10/3.3,5)</f>
        <v>66.363640000000004</v>
      </c>
      <c r="N10" s="92">
        <f>RANK(M10,M$7:M$11,0)</f>
        <v>1</v>
      </c>
      <c r="O10" s="85">
        <v>215</v>
      </c>
      <c r="P10" s="86">
        <f>ROUND(O10/3.3,5)</f>
        <v>65.151520000000005</v>
      </c>
      <c r="Q10" s="92">
        <f>RANK(P10,P$7:P$11,0)</f>
        <v>2</v>
      </c>
      <c r="R10" s="79"/>
      <c r="S10" s="79"/>
      <c r="T10" s="85">
        <f>I10+L10+O10</f>
        <v>660.5</v>
      </c>
      <c r="U10" s="88">
        <f>ROUND(T10/3.3/3,5)</f>
        <v>66.717169999999996</v>
      </c>
      <c r="V10" s="89" t="s">
        <v>36</v>
      </c>
    </row>
    <row r="11" spans="1:23" ht="32.1" customHeight="1">
      <c r="A11" s="81">
        <f>RANK(U11,$U$9:$U$11,0)</f>
        <v>3</v>
      </c>
      <c r="B11" s="73" t="s">
        <v>94</v>
      </c>
      <c r="C11" s="121" t="s">
        <v>93</v>
      </c>
      <c r="D11" s="116">
        <v>2</v>
      </c>
      <c r="E11" s="64" t="s">
        <v>95</v>
      </c>
      <c r="F11" s="121" t="s">
        <v>96</v>
      </c>
      <c r="G11" s="115" t="s">
        <v>67</v>
      </c>
      <c r="H11" s="117" t="s">
        <v>48</v>
      </c>
      <c r="I11" s="85">
        <v>204</v>
      </c>
      <c r="J11" s="86">
        <f>ROUND(I11/3.3,5)</f>
        <v>61.818179999999998</v>
      </c>
      <c r="K11" s="92">
        <f>RANK(J11,J$7:J$11,0)</f>
        <v>3</v>
      </c>
      <c r="L11" s="85">
        <v>203</v>
      </c>
      <c r="M11" s="86">
        <f>ROUND(L11/3.3,5)</f>
        <v>61.515149999999998</v>
      </c>
      <c r="N11" s="92">
        <f>RANK(M11,M$7:M$11,0)</f>
        <v>3</v>
      </c>
      <c r="O11" s="85">
        <v>201</v>
      </c>
      <c r="P11" s="86">
        <f>ROUND(O11/3.3,5)</f>
        <v>60.909089999999999</v>
      </c>
      <c r="Q11" s="92">
        <f>RANK(P11,P$7:P$11,0)</f>
        <v>3</v>
      </c>
      <c r="R11" s="79"/>
      <c r="S11" s="79"/>
      <c r="T11" s="85">
        <f>I11+L11+O11</f>
        <v>608</v>
      </c>
      <c r="U11" s="88">
        <f>ROUND(T11/3.3/3,5)</f>
        <v>61.414140000000003</v>
      </c>
      <c r="V11" s="89" t="s">
        <v>32</v>
      </c>
      <c r="W11" s="83"/>
    </row>
    <row r="12" spans="1:23" ht="32.1" customHeight="1">
      <c r="A12" s="259" t="s">
        <v>269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</row>
    <row r="13" spans="1:23" ht="32.1" customHeight="1">
      <c r="A13" s="81"/>
      <c r="B13" s="78" t="s">
        <v>245</v>
      </c>
      <c r="C13" s="114" t="s">
        <v>246</v>
      </c>
      <c r="D13" s="110" t="s">
        <v>33</v>
      </c>
      <c r="E13" s="113" t="s">
        <v>247</v>
      </c>
      <c r="F13" s="114" t="s">
        <v>248</v>
      </c>
      <c r="G13" s="111" t="s">
        <v>249</v>
      </c>
      <c r="H13" s="112" t="s">
        <v>155</v>
      </c>
      <c r="I13" s="130">
        <v>230.5</v>
      </c>
      <c r="J13" s="131">
        <f>ROUND(I13/3.4,5)</f>
        <v>67.794120000000007</v>
      </c>
      <c r="K13" s="165"/>
      <c r="L13" s="130">
        <v>219</v>
      </c>
      <c r="M13" s="131">
        <f>ROUND(L13/3.4,5)</f>
        <v>64.411760000000001</v>
      </c>
      <c r="N13" s="165"/>
      <c r="O13" s="130">
        <v>220.5</v>
      </c>
      <c r="P13" s="131">
        <f>ROUND(O13/3.4,5)</f>
        <v>64.852940000000004</v>
      </c>
      <c r="Q13" s="165"/>
      <c r="R13" s="133"/>
      <c r="S13" s="133"/>
      <c r="T13" s="130">
        <f>I13+L13+O13</f>
        <v>670</v>
      </c>
      <c r="U13" s="134">
        <f>ROUND(T13/3.4/3,5)</f>
        <v>65.686269999999993</v>
      </c>
      <c r="V13" s="135"/>
    </row>
    <row r="14" spans="1:23" ht="32.1" customHeight="1">
      <c r="A14" s="81"/>
      <c r="B14" s="60" t="s">
        <v>152</v>
      </c>
      <c r="C14" s="114" t="s">
        <v>153</v>
      </c>
      <c r="D14" s="110" t="s">
        <v>28</v>
      </c>
      <c r="E14" s="43" t="s">
        <v>250</v>
      </c>
      <c r="F14" s="114" t="s">
        <v>251</v>
      </c>
      <c r="G14" s="111" t="s">
        <v>154</v>
      </c>
      <c r="H14" s="112" t="s">
        <v>155</v>
      </c>
      <c r="I14" s="85">
        <v>191.5</v>
      </c>
      <c r="J14" s="86">
        <f>ROUND(I14/3.4,5)</f>
        <v>56.323529999999998</v>
      </c>
      <c r="K14" s="87"/>
      <c r="L14" s="85">
        <v>191.5</v>
      </c>
      <c r="M14" s="86">
        <f>ROUND(L14/3.4,5)</f>
        <v>56.323529999999998</v>
      </c>
      <c r="N14" s="87"/>
      <c r="O14" s="85">
        <v>194.5</v>
      </c>
      <c r="P14" s="86">
        <f>ROUND(O14/3.4,5)</f>
        <v>57.205880000000001</v>
      </c>
      <c r="Q14" s="87"/>
      <c r="R14" s="79"/>
      <c r="S14" s="79"/>
      <c r="T14" s="85">
        <f>I14+L14+O14</f>
        <v>577.5</v>
      </c>
      <c r="U14" s="88">
        <f>ROUND(T14/3.4/3,5)</f>
        <v>56.617649999999998</v>
      </c>
      <c r="V14" s="89"/>
    </row>
    <row r="15" spans="1:23" ht="32.1" customHeight="1">
      <c r="A15" s="162"/>
      <c r="B15" s="96"/>
      <c r="C15" s="163"/>
      <c r="D15" s="123"/>
      <c r="E15" s="96"/>
      <c r="F15" s="163"/>
      <c r="G15" s="125"/>
      <c r="H15" s="164"/>
      <c r="I15" s="102"/>
      <c r="J15" s="103"/>
      <c r="K15" s="104"/>
      <c r="L15" s="102"/>
      <c r="M15" s="103"/>
      <c r="N15" s="104"/>
      <c r="O15" s="102"/>
      <c r="P15" s="103"/>
      <c r="Q15" s="104"/>
      <c r="R15" s="98"/>
      <c r="S15" s="98"/>
      <c r="T15" s="102"/>
      <c r="U15" s="105"/>
      <c r="V15" s="170"/>
    </row>
    <row r="16" spans="1:23" ht="24.95" customHeight="1">
      <c r="A16" s="30"/>
      <c r="B16" s="53"/>
      <c r="C16" s="54"/>
      <c r="D16" s="52"/>
      <c r="E16" s="55"/>
      <c r="F16" s="56"/>
      <c r="G16" s="57"/>
      <c r="H16" s="58"/>
      <c r="I16" s="59"/>
      <c r="J16" s="32"/>
      <c r="K16" s="31"/>
      <c r="L16" s="59"/>
      <c r="M16" s="32"/>
      <c r="N16" s="31"/>
      <c r="O16" s="59"/>
      <c r="P16" s="32"/>
      <c r="Q16" s="31"/>
      <c r="R16" s="30"/>
      <c r="S16" s="30"/>
      <c r="T16" s="59"/>
      <c r="U16" s="33"/>
    </row>
    <row r="17" spans="2:11" ht="24.95" customHeight="1">
      <c r="B17" s="19" t="s">
        <v>2</v>
      </c>
      <c r="H17" s="67" t="s">
        <v>114</v>
      </c>
      <c r="I17" s="10"/>
      <c r="J17" s="4"/>
      <c r="K17" s="9"/>
    </row>
    <row r="18" spans="2:11" ht="24.95" customHeight="1">
      <c r="B18" s="24" t="s">
        <v>3</v>
      </c>
      <c r="H18" s="68" t="s">
        <v>44</v>
      </c>
      <c r="I18" s="7"/>
      <c r="J18" s="4"/>
      <c r="K18" s="23"/>
    </row>
    <row r="19" spans="2:11" ht="32.25" customHeight="1"/>
    <row r="20" spans="2:11" ht="32.25" customHeight="1"/>
    <row r="27" spans="2:11" ht="15">
      <c r="B27" s="19"/>
      <c r="H27" s="70"/>
      <c r="I27" s="10"/>
      <c r="J27" s="4"/>
    </row>
    <row r="28" spans="2:11" ht="15">
      <c r="B28" s="24"/>
      <c r="H28" s="68"/>
      <c r="I28" s="7"/>
      <c r="J28" s="4"/>
    </row>
    <row r="33" ht="32.25" customHeight="1"/>
    <row r="34" ht="29.25" customHeight="1"/>
  </sheetData>
  <sortState ref="A9:W11">
    <sortCondition ref="A9:A11"/>
  </sortState>
  <mergeCells count="23">
    <mergeCell ref="H6:H7"/>
    <mergeCell ref="V6:V7"/>
    <mergeCell ref="L6:N6"/>
    <mergeCell ref="O6:Q6"/>
    <mergeCell ref="R6:R7"/>
    <mergeCell ref="I6:K6"/>
    <mergeCell ref="T6:T7"/>
    <mergeCell ref="A8:V8"/>
    <mergeCell ref="A12:V12"/>
    <mergeCell ref="A1:V1"/>
    <mergeCell ref="A2:V2"/>
    <mergeCell ref="A3:V3"/>
    <mergeCell ref="A4:V4"/>
    <mergeCell ref="S6:S7"/>
    <mergeCell ref="B6:B7"/>
    <mergeCell ref="C6:C7"/>
    <mergeCell ref="D6:D7"/>
    <mergeCell ref="E6:E7"/>
    <mergeCell ref="F6:F7"/>
    <mergeCell ref="G6:G7"/>
    <mergeCell ref="U6:U7"/>
    <mergeCell ref="P5:V5"/>
    <mergeCell ref="A6:A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opLeftCell="A10" zoomScale="90" zoomScaleNormal="90" workbookViewId="0">
      <selection activeCell="P13" sqref="P13"/>
    </sheetView>
  </sheetViews>
  <sheetFormatPr defaultRowHeight="12.75"/>
  <cols>
    <col min="1" max="1" width="4.7109375" style="1" customWidth="1"/>
    <col min="2" max="2" width="24.7109375" style="84" customWidth="1"/>
    <col min="3" max="3" width="8.7109375" style="83" hidden="1" customWidth="1"/>
    <col min="4" max="4" width="6.7109375" style="83" customWidth="1"/>
    <col min="5" max="5" width="36.7109375" style="83" customWidth="1"/>
    <col min="6" max="6" width="8.7109375" style="83" hidden="1" customWidth="1"/>
    <col min="7" max="7" width="17.7109375" style="83" hidden="1" customWidth="1"/>
    <col min="8" max="8" width="22.7109375" style="83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customWidth="1"/>
    <col min="23" max="16384" width="9.140625" style="1"/>
  </cols>
  <sheetData>
    <row r="1" spans="1:23" ht="24.95" customHeight="1">
      <c r="A1" s="260" t="s">
        <v>120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</row>
    <row r="2" spans="1:23" ht="24.95" customHeight="1">
      <c r="A2" s="261" t="s">
        <v>19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</row>
    <row r="3" spans="1:23" ht="24.95" customHeight="1">
      <c r="A3" s="261" t="s">
        <v>20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</row>
    <row r="4" spans="1:23" s="34" customFormat="1" ht="24.95" customHeight="1">
      <c r="A4" s="270" t="s">
        <v>14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</row>
    <row r="5" spans="1:23" s="34" customFormat="1" ht="24.95" customHeight="1">
      <c r="A5" s="261" t="s">
        <v>54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</row>
    <row r="6" spans="1:23" ht="24.95" customHeight="1">
      <c r="A6" s="245" t="s">
        <v>267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"/>
    </row>
    <row r="7" spans="1:23" s="27" customFormat="1" ht="24.95" customHeight="1">
      <c r="A7" s="13" t="s">
        <v>23</v>
      </c>
      <c r="B7" s="61"/>
      <c r="C7" s="62"/>
      <c r="D7" s="62"/>
      <c r="E7" s="63"/>
      <c r="F7" s="63"/>
      <c r="G7" s="63"/>
      <c r="H7" s="82"/>
      <c r="I7" s="26"/>
      <c r="J7" s="26"/>
      <c r="K7" s="26"/>
      <c r="L7" s="26"/>
      <c r="M7" s="26"/>
      <c r="N7" s="26"/>
      <c r="O7" s="26"/>
      <c r="P7" s="268" t="s">
        <v>121</v>
      </c>
      <c r="Q7" s="268"/>
      <c r="R7" s="268"/>
      <c r="S7" s="268"/>
      <c r="T7" s="268"/>
      <c r="U7" s="268"/>
      <c r="V7" s="268"/>
    </row>
    <row r="8" spans="1:23" ht="20.100000000000001" customHeight="1">
      <c r="A8" s="269" t="s">
        <v>1</v>
      </c>
      <c r="B8" s="262" t="s">
        <v>17</v>
      </c>
      <c r="C8" s="263" t="s">
        <v>12</v>
      </c>
      <c r="D8" s="264" t="s">
        <v>11</v>
      </c>
      <c r="E8" s="265" t="s">
        <v>18</v>
      </c>
      <c r="F8" s="265" t="s">
        <v>12</v>
      </c>
      <c r="G8" s="265" t="s">
        <v>8</v>
      </c>
      <c r="H8" s="262" t="s">
        <v>4</v>
      </c>
      <c r="I8" s="266" t="s">
        <v>9</v>
      </c>
      <c r="J8" s="266"/>
      <c r="K8" s="266"/>
      <c r="L8" s="266" t="s">
        <v>5</v>
      </c>
      <c r="M8" s="266"/>
      <c r="N8" s="266"/>
      <c r="O8" s="266" t="s">
        <v>10</v>
      </c>
      <c r="P8" s="266"/>
      <c r="Q8" s="266"/>
      <c r="R8" s="254" t="s">
        <v>26</v>
      </c>
      <c r="S8" s="232" t="s">
        <v>27</v>
      </c>
      <c r="T8" s="269" t="s">
        <v>6</v>
      </c>
      <c r="U8" s="266" t="s">
        <v>21</v>
      </c>
      <c r="V8" s="242" t="s">
        <v>15</v>
      </c>
    </row>
    <row r="9" spans="1:23" ht="39.950000000000003" customHeight="1">
      <c r="A9" s="269"/>
      <c r="B9" s="262"/>
      <c r="C9" s="263"/>
      <c r="D9" s="263"/>
      <c r="E9" s="265"/>
      <c r="F9" s="265"/>
      <c r="G9" s="265"/>
      <c r="H9" s="262"/>
      <c r="I9" s="28" t="s">
        <v>16</v>
      </c>
      <c r="J9" s="29" t="s">
        <v>0</v>
      </c>
      <c r="K9" s="28" t="s">
        <v>1</v>
      </c>
      <c r="L9" s="28" t="s">
        <v>16</v>
      </c>
      <c r="M9" s="29" t="s">
        <v>0</v>
      </c>
      <c r="N9" s="28" t="s">
        <v>1</v>
      </c>
      <c r="O9" s="28" t="s">
        <v>16</v>
      </c>
      <c r="P9" s="29" t="s">
        <v>0</v>
      </c>
      <c r="Q9" s="28" t="s">
        <v>1</v>
      </c>
      <c r="R9" s="254"/>
      <c r="S9" s="233"/>
      <c r="T9" s="269"/>
      <c r="U9" s="267"/>
      <c r="V9" s="243"/>
    </row>
    <row r="10" spans="1:23" s="83" customFormat="1" ht="31.5" customHeight="1">
      <c r="A10" s="81">
        <f t="shared" ref="A10:A21" si="0">RANK(U10,$U$10:$U$21,0)</f>
        <v>1</v>
      </c>
      <c r="B10" s="5" t="s">
        <v>254</v>
      </c>
      <c r="C10" s="121" t="s">
        <v>255</v>
      </c>
      <c r="D10" s="116" t="s">
        <v>28</v>
      </c>
      <c r="E10" s="73" t="s">
        <v>256</v>
      </c>
      <c r="F10" s="121" t="s">
        <v>257</v>
      </c>
      <c r="G10" s="115" t="s">
        <v>258</v>
      </c>
      <c r="H10" s="117" t="s">
        <v>270</v>
      </c>
      <c r="I10" s="85">
        <v>209.5</v>
      </c>
      <c r="J10" s="86">
        <f t="shared" ref="J10:J21" si="1">ROUND(I10/3,5)</f>
        <v>69.833330000000004</v>
      </c>
      <c r="K10" s="92">
        <f t="shared" ref="K10:K21" si="2">RANK(J10,J$9:J$21,0)</f>
        <v>1</v>
      </c>
      <c r="L10" s="85">
        <v>205</v>
      </c>
      <c r="M10" s="86">
        <f t="shared" ref="M10:M21" si="3">ROUND(L10/3,5)</f>
        <v>68.333330000000004</v>
      </c>
      <c r="N10" s="92">
        <f t="shared" ref="N10:N21" si="4">RANK(M10,M$9:M$21,0)</f>
        <v>1</v>
      </c>
      <c r="O10" s="85">
        <v>200.5</v>
      </c>
      <c r="P10" s="86">
        <f t="shared" ref="P10:P21" si="5">ROUND(O10/3,5)</f>
        <v>66.833330000000004</v>
      </c>
      <c r="Q10" s="92">
        <f t="shared" ref="Q10:Q21" si="6">RANK(P10,P$9:P$21,0)</f>
        <v>5</v>
      </c>
      <c r="R10" s="79"/>
      <c r="S10" s="79"/>
      <c r="T10" s="85">
        <f t="shared" ref="T10:T21" si="7">I10+L10+O10</f>
        <v>615</v>
      </c>
      <c r="U10" s="88">
        <f t="shared" ref="U10:U21" si="8">ROUND(T10/3/3,5)</f>
        <v>68.333330000000004</v>
      </c>
      <c r="V10" s="89" t="s">
        <v>36</v>
      </c>
    </row>
    <row r="11" spans="1:23" s="83" customFormat="1" ht="31.5" customHeight="1">
      <c r="A11" s="81">
        <f t="shared" si="0"/>
        <v>2</v>
      </c>
      <c r="B11" s="76" t="s">
        <v>79</v>
      </c>
      <c r="C11" s="121" t="s">
        <v>80</v>
      </c>
      <c r="D11" s="116" t="s">
        <v>28</v>
      </c>
      <c r="E11" s="46" t="s">
        <v>76</v>
      </c>
      <c r="F11" s="121" t="s">
        <v>77</v>
      </c>
      <c r="G11" s="115" t="s">
        <v>78</v>
      </c>
      <c r="H11" s="117" t="s">
        <v>75</v>
      </c>
      <c r="I11" s="85">
        <v>206.5</v>
      </c>
      <c r="J11" s="86">
        <f t="shared" si="1"/>
        <v>68.833330000000004</v>
      </c>
      <c r="K11" s="92">
        <f t="shared" si="2"/>
        <v>2</v>
      </c>
      <c r="L11" s="85">
        <v>201</v>
      </c>
      <c r="M11" s="86">
        <f t="shared" si="3"/>
        <v>67</v>
      </c>
      <c r="N11" s="92">
        <f t="shared" si="4"/>
        <v>3</v>
      </c>
      <c r="O11" s="85">
        <v>205</v>
      </c>
      <c r="P11" s="86">
        <f t="shared" si="5"/>
        <v>68.333330000000004</v>
      </c>
      <c r="Q11" s="92">
        <f t="shared" si="6"/>
        <v>1</v>
      </c>
      <c r="R11" s="79"/>
      <c r="S11" s="79"/>
      <c r="T11" s="85">
        <f t="shared" si="7"/>
        <v>612.5</v>
      </c>
      <c r="U11" s="88">
        <f t="shared" si="8"/>
        <v>68.05556</v>
      </c>
      <c r="V11" s="89" t="s">
        <v>36</v>
      </c>
    </row>
    <row r="12" spans="1:23" s="83" customFormat="1" ht="31.5" customHeight="1">
      <c r="A12" s="81">
        <f t="shared" si="0"/>
        <v>3</v>
      </c>
      <c r="B12" s="43" t="s">
        <v>240</v>
      </c>
      <c r="C12" s="121" t="s">
        <v>241</v>
      </c>
      <c r="D12" s="116" t="s">
        <v>28</v>
      </c>
      <c r="E12" s="77" t="s">
        <v>242</v>
      </c>
      <c r="F12" s="121" t="s">
        <v>243</v>
      </c>
      <c r="G12" s="115" t="s">
        <v>244</v>
      </c>
      <c r="H12" s="117" t="s">
        <v>92</v>
      </c>
      <c r="I12" s="85">
        <v>202</v>
      </c>
      <c r="J12" s="86">
        <f t="shared" si="1"/>
        <v>67.333330000000004</v>
      </c>
      <c r="K12" s="92">
        <f t="shared" si="2"/>
        <v>4</v>
      </c>
      <c r="L12" s="85">
        <v>205</v>
      </c>
      <c r="M12" s="86">
        <f t="shared" si="3"/>
        <v>68.333330000000004</v>
      </c>
      <c r="N12" s="92">
        <f t="shared" si="4"/>
        <v>1</v>
      </c>
      <c r="O12" s="85">
        <v>201.5</v>
      </c>
      <c r="P12" s="86">
        <f t="shared" si="5"/>
        <v>67.166669999999996</v>
      </c>
      <c r="Q12" s="92">
        <f t="shared" si="6"/>
        <v>4</v>
      </c>
      <c r="R12" s="79"/>
      <c r="S12" s="79"/>
      <c r="T12" s="85">
        <f t="shared" si="7"/>
        <v>608.5</v>
      </c>
      <c r="U12" s="88">
        <f t="shared" si="8"/>
        <v>67.611109999999996</v>
      </c>
      <c r="V12" s="89" t="s">
        <v>36</v>
      </c>
    </row>
    <row r="13" spans="1:23" s="83" customFormat="1" ht="31.5" customHeight="1">
      <c r="A13" s="81">
        <f t="shared" si="0"/>
        <v>4</v>
      </c>
      <c r="B13" s="64" t="s">
        <v>103</v>
      </c>
      <c r="C13" s="121" t="s">
        <v>104</v>
      </c>
      <c r="D13" s="116" t="s">
        <v>32</v>
      </c>
      <c r="E13" s="109" t="s">
        <v>105</v>
      </c>
      <c r="F13" s="47" t="s">
        <v>106</v>
      </c>
      <c r="G13" s="115" t="s">
        <v>107</v>
      </c>
      <c r="H13" s="117" t="s">
        <v>108</v>
      </c>
      <c r="I13" s="85">
        <v>204.5</v>
      </c>
      <c r="J13" s="86">
        <f t="shared" si="1"/>
        <v>68.166669999999996</v>
      </c>
      <c r="K13" s="92">
        <f t="shared" si="2"/>
        <v>3</v>
      </c>
      <c r="L13" s="85">
        <v>200.5</v>
      </c>
      <c r="M13" s="86">
        <f t="shared" si="3"/>
        <v>66.833330000000004</v>
      </c>
      <c r="N13" s="92">
        <f t="shared" si="4"/>
        <v>4</v>
      </c>
      <c r="O13" s="85">
        <v>203</v>
      </c>
      <c r="P13" s="86">
        <f t="shared" si="5"/>
        <v>67.666669999999996</v>
      </c>
      <c r="Q13" s="92">
        <f t="shared" si="6"/>
        <v>2</v>
      </c>
      <c r="R13" s="79"/>
      <c r="S13" s="79"/>
      <c r="T13" s="85">
        <f t="shared" si="7"/>
        <v>608</v>
      </c>
      <c r="U13" s="88">
        <f t="shared" si="8"/>
        <v>67.55556</v>
      </c>
      <c r="V13" s="89" t="s">
        <v>36</v>
      </c>
    </row>
    <row r="14" spans="1:23" s="83" customFormat="1" ht="31.5" customHeight="1">
      <c r="A14" s="81">
        <f t="shared" si="0"/>
        <v>5</v>
      </c>
      <c r="B14" s="60" t="s">
        <v>109</v>
      </c>
      <c r="C14" s="121" t="s">
        <v>113</v>
      </c>
      <c r="D14" s="116" t="s">
        <v>28</v>
      </c>
      <c r="E14" s="77" t="s">
        <v>110</v>
      </c>
      <c r="F14" s="121" t="s">
        <v>111</v>
      </c>
      <c r="G14" s="115" t="s">
        <v>112</v>
      </c>
      <c r="H14" s="117" t="s">
        <v>116</v>
      </c>
      <c r="I14" s="85">
        <v>193.5</v>
      </c>
      <c r="J14" s="86">
        <f t="shared" si="1"/>
        <v>64.5</v>
      </c>
      <c r="K14" s="92">
        <f t="shared" si="2"/>
        <v>6</v>
      </c>
      <c r="L14" s="85">
        <v>198.5</v>
      </c>
      <c r="M14" s="86">
        <f t="shared" si="3"/>
        <v>66.166669999999996</v>
      </c>
      <c r="N14" s="92">
        <f t="shared" si="4"/>
        <v>6</v>
      </c>
      <c r="O14" s="85">
        <v>202.5</v>
      </c>
      <c r="P14" s="86">
        <f t="shared" si="5"/>
        <v>67.5</v>
      </c>
      <c r="Q14" s="92">
        <f t="shared" si="6"/>
        <v>3</v>
      </c>
      <c r="R14" s="79"/>
      <c r="S14" s="79"/>
      <c r="T14" s="85">
        <f t="shared" si="7"/>
        <v>594.5</v>
      </c>
      <c r="U14" s="88">
        <f t="shared" si="8"/>
        <v>66.05556</v>
      </c>
      <c r="V14" s="89" t="s">
        <v>36</v>
      </c>
    </row>
    <row r="15" spans="1:23" s="83" customFormat="1" ht="31.5" customHeight="1">
      <c r="A15" s="81">
        <f t="shared" si="0"/>
        <v>6</v>
      </c>
      <c r="B15" s="76" t="s">
        <v>86</v>
      </c>
      <c r="C15" s="121" t="s">
        <v>87</v>
      </c>
      <c r="D15" s="116" t="s">
        <v>28</v>
      </c>
      <c r="E15" s="5" t="s">
        <v>88</v>
      </c>
      <c r="F15" s="121" t="s">
        <v>89</v>
      </c>
      <c r="G15" s="115" t="s">
        <v>90</v>
      </c>
      <c r="H15" s="117" t="s">
        <v>91</v>
      </c>
      <c r="I15" s="85">
        <v>194</v>
      </c>
      <c r="J15" s="86">
        <f t="shared" si="1"/>
        <v>64.666669999999996</v>
      </c>
      <c r="K15" s="92">
        <f t="shared" si="2"/>
        <v>5</v>
      </c>
      <c r="L15" s="85">
        <v>194.5</v>
      </c>
      <c r="M15" s="86">
        <f t="shared" si="3"/>
        <v>64.833330000000004</v>
      </c>
      <c r="N15" s="92">
        <f t="shared" si="4"/>
        <v>7</v>
      </c>
      <c r="O15" s="85">
        <v>185.5</v>
      </c>
      <c r="P15" s="86">
        <f t="shared" si="5"/>
        <v>61.833329999999997</v>
      </c>
      <c r="Q15" s="92">
        <f t="shared" si="6"/>
        <v>6</v>
      </c>
      <c r="R15" s="79"/>
      <c r="S15" s="79"/>
      <c r="T15" s="85">
        <f t="shared" si="7"/>
        <v>574</v>
      </c>
      <c r="U15" s="88">
        <f t="shared" si="8"/>
        <v>63.77778</v>
      </c>
      <c r="V15" s="89" t="s">
        <v>32</v>
      </c>
    </row>
    <row r="16" spans="1:23" s="83" customFormat="1" ht="31.5" customHeight="1">
      <c r="A16" s="81">
        <f t="shared" si="0"/>
        <v>7</v>
      </c>
      <c r="B16" s="50" t="s">
        <v>58</v>
      </c>
      <c r="C16" s="121" t="s">
        <v>59</v>
      </c>
      <c r="D16" s="116">
        <v>2</v>
      </c>
      <c r="E16" s="46" t="s">
        <v>60</v>
      </c>
      <c r="F16" s="121" t="s">
        <v>61</v>
      </c>
      <c r="G16" s="115" t="s">
        <v>62</v>
      </c>
      <c r="H16" s="117" t="s">
        <v>47</v>
      </c>
      <c r="I16" s="85">
        <v>184.5</v>
      </c>
      <c r="J16" s="86">
        <f t="shared" si="1"/>
        <v>61.5</v>
      </c>
      <c r="K16" s="92">
        <f t="shared" si="2"/>
        <v>8</v>
      </c>
      <c r="L16" s="85">
        <v>199</v>
      </c>
      <c r="M16" s="86">
        <f t="shared" si="3"/>
        <v>66.333330000000004</v>
      </c>
      <c r="N16" s="92">
        <f t="shared" si="4"/>
        <v>5</v>
      </c>
      <c r="O16" s="85">
        <v>184.5</v>
      </c>
      <c r="P16" s="86">
        <f t="shared" si="5"/>
        <v>61.5</v>
      </c>
      <c r="Q16" s="92">
        <f t="shared" si="6"/>
        <v>7</v>
      </c>
      <c r="R16" s="79"/>
      <c r="S16" s="79"/>
      <c r="T16" s="85">
        <f t="shared" si="7"/>
        <v>568</v>
      </c>
      <c r="U16" s="88">
        <f t="shared" si="8"/>
        <v>63.111109999999996</v>
      </c>
      <c r="V16" s="89" t="s">
        <v>32</v>
      </c>
    </row>
    <row r="17" spans="1:22" s="83" customFormat="1" ht="31.5" customHeight="1">
      <c r="A17" s="81">
        <f t="shared" si="0"/>
        <v>8</v>
      </c>
      <c r="B17" s="43" t="s">
        <v>228</v>
      </c>
      <c r="C17" s="121" t="s">
        <v>229</v>
      </c>
      <c r="D17" s="116" t="s">
        <v>32</v>
      </c>
      <c r="E17" s="60" t="s">
        <v>230</v>
      </c>
      <c r="F17" s="121" t="s">
        <v>231</v>
      </c>
      <c r="G17" s="115" t="s">
        <v>190</v>
      </c>
      <c r="H17" s="117" t="s">
        <v>191</v>
      </c>
      <c r="I17" s="85">
        <v>186.5</v>
      </c>
      <c r="J17" s="86">
        <f t="shared" si="1"/>
        <v>62.166670000000003</v>
      </c>
      <c r="K17" s="92">
        <f t="shared" si="2"/>
        <v>7</v>
      </c>
      <c r="L17" s="85">
        <v>188.5</v>
      </c>
      <c r="M17" s="86">
        <f t="shared" si="3"/>
        <v>62.833329999999997</v>
      </c>
      <c r="N17" s="92">
        <f t="shared" si="4"/>
        <v>8</v>
      </c>
      <c r="O17" s="85">
        <v>179</v>
      </c>
      <c r="P17" s="86">
        <f t="shared" si="5"/>
        <v>59.666670000000003</v>
      </c>
      <c r="Q17" s="92">
        <f t="shared" si="6"/>
        <v>8</v>
      </c>
      <c r="R17" s="79"/>
      <c r="S17" s="79"/>
      <c r="T17" s="85">
        <f t="shared" si="7"/>
        <v>554</v>
      </c>
      <c r="U17" s="88">
        <f t="shared" si="8"/>
        <v>61.55556</v>
      </c>
      <c r="V17" s="89" t="s">
        <v>32</v>
      </c>
    </row>
    <row r="18" spans="1:22" s="83" customFormat="1" ht="31.5" customHeight="1">
      <c r="A18" s="81">
        <f t="shared" si="0"/>
        <v>9</v>
      </c>
      <c r="B18" s="71" t="s">
        <v>98</v>
      </c>
      <c r="C18" s="121"/>
      <c r="D18" s="116">
        <v>3</v>
      </c>
      <c r="E18" s="109" t="s">
        <v>50</v>
      </c>
      <c r="F18" s="121" t="s">
        <v>51</v>
      </c>
      <c r="G18" s="115" t="s">
        <v>52</v>
      </c>
      <c r="H18" s="117" t="s">
        <v>48</v>
      </c>
      <c r="I18" s="85">
        <v>180</v>
      </c>
      <c r="J18" s="86">
        <f t="shared" si="1"/>
        <v>60</v>
      </c>
      <c r="K18" s="92">
        <f t="shared" si="2"/>
        <v>9</v>
      </c>
      <c r="L18" s="85">
        <v>177.5</v>
      </c>
      <c r="M18" s="86">
        <f t="shared" si="3"/>
        <v>59.166670000000003</v>
      </c>
      <c r="N18" s="92">
        <f t="shared" si="4"/>
        <v>9</v>
      </c>
      <c r="O18" s="85">
        <v>174</v>
      </c>
      <c r="P18" s="86">
        <f t="shared" si="5"/>
        <v>58</v>
      </c>
      <c r="Q18" s="92">
        <f t="shared" si="6"/>
        <v>9</v>
      </c>
      <c r="R18" s="79"/>
      <c r="S18" s="79"/>
      <c r="T18" s="85">
        <f t="shared" si="7"/>
        <v>531.5</v>
      </c>
      <c r="U18" s="88">
        <f t="shared" si="8"/>
        <v>59.05556</v>
      </c>
      <c r="V18" s="89" t="s">
        <v>56</v>
      </c>
    </row>
    <row r="19" spans="1:22" s="83" customFormat="1" ht="31.5" customHeight="1">
      <c r="A19" s="81">
        <f t="shared" si="0"/>
        <v>10</v>
      </c>
      <c r="B19" s="108" t="s">
        <v>97</v>
      </c>
      <c r="C19" s="44" t="s">
        <v>218</v>
      </c>
      <c r="D19" s="72">
        <v>2</v>
      </c>
      <c r="E19" s="109" t="s">
        <v>115</v>
      </c>
      <c r="F19" s="121" t="s">
        <v>34</v>
      </c>
      <c r="G19" s="115" t="s">
        <v>49</v>
      </c>
      <c r="H19" s="117" t="s">
        <v>48</v>
      </c>
      <c r="I19" s="85">
        <v>178.5</v>
      </c>
      <c r="J19" s="86">
        <f t="shared" si="1"/>
        <v>59.5</v>
      </c>
      <c r="K19" s="92">
        <f t="shared" si="2"/>
        <v>10</v>
      </c>
      <c r="L19" s="85">
        <v>173.5</v>
      </c>
      <c r="M19" s="86">
        <f t="shared" si="3"/>
        <v>57.833329999999997</v>
      </c>
      <c r="N19" s="92">
        <f t="shared" si="4"/>
        <v>11</v>
      </c>
      <c r="O19" s="85">
        <v>167.5</v>
      </c>
      <c r="P19" s="86">
        <f t="shared" si="5"/>
        <v>55.833329999999997</v>
      </c>
      <c r="Q19" s="92">
        <f t="shared" si="6"/>
        <v>12</v>
      </c>
      <c r="R19" s="79"/>
      <c r="S19" s="79"/>
      <c r="T19" s="85">
        <f t="shared" si="7"/>
        <v>519.5</v>
      </c>
      <c r="U19" s="88">
        <f t="shared" si="8"/>
        <v>57.72222</v>
      </c>
      <c r="V19" s="89"/>
    </row>
    <row r="20" spans="1:22" s="83" customFormat="1" ht="32.1" customHeight="1">
      <c r="A20" s="81">
        <f t="shared" si="0"/>
        <v>11</v>
      </c>
      <c r="B20" s="151" t="s">
        <v>221</v>
      </c>
      <c r="C20" s="121" t="s">
        <v>222</v>
      </c>
      <c r="D20" s="116" t="s">
        <v>32</v>
      </c>
      <c r="E20" s="118" t="s">
        <v>223</v>
      </c>
      <c r="F20" s="121" t="s">
        <v>224</v>
      </c>
      <c r="G20" s="115" t="s">
        <v>225</v>
      </c>
      <c r="H20" s="66" t="s">
        <v>35</v>
      </c>
      <c r="I20" s="85">
        <v>170</v>
      </c>
      <c r="J20" s="86">
        <f t="shared" si="1"/>
        <v>56.666670000000003</v>
      </c>
      <c r="K20" s="92">
        <f t="shared" si="2"/>
        <v>11</v>
      </c>
      <c r="L20" s="85">
        <v>175</v>
      </c>
      <c r="M20" s="86">
        <f t="shared" si="3"/>
        <v>58.333329999999997</v>
      </c>
      <c r="N20" s="92">
        <f t="shared" si="4"/>
        <v>10</v>
      </c>
      <c r="O20" s="85">
        <v>169</v>
      </c>
      <c r="P20" s="86">
        <f t="shared" si="5"/>
        <v>56.333329999999997</v>
      </c>
      <c r="Q20" s="92">
        <f t="shared" si="6"/>
        <v>10</v>
      </c>
      <c r="R20" s="79"/>
      <c r="S20" s="79"/>
      <c r="T20" s="85">
        <f t="shared" si="7"/>
        <v>514</v>
      </c>
      <c r="U20" s="88">
        <f t="shared" si="8"/>
        <v>57.111109999999996</v>
      </c>
      <c r="V20" s="89"/>
    </row>
    <row r="21" spans="1:22" s="83" customFormat="1" ht="32.1" customHeight="1">
      <c r="A21" s="81">
        <f t="shared" si="0"/>
        <v>12</v>
      </c>
      <c r="B21" s="76" t="s">
        <v>202</v>
      </c>
      <c r="C21" s="121"/>
      <c r="D21" s="116" t="s">
        <v>30</v>
      </c>
      <c r="E21" s="119" t="s">
        <v>71</v>
      </c>
      <c r="F21" s="121" t="s">
        <v>72</v>
      </c>
      <c r="G21" s="115" t="s">
        <v>73</v>
      </c>
      <c r="H21" s="117" t="s">
        <v>74</v>
      </c>
      <c r="I21" s="85">
        <v>162</v>
      </c>
      <c r="J21" s="86">
        <f t="shared" si="1"/>
        <v>54</v>
      </c>
      <c r="K21" s="92">
        <f t="shared" si="2"/>
        <v>12</v>
      </c>
      <c r="L21" s="85">
        <v>171</v>
      </c>
      <c r="M21" s="86">
        <f t="shared" si="3"/>
        <v>57</v>
      </c>
      <c r="N21" s="92">
        <f t="shared" si="4"/>
        <v>12</v>
      </c>
      <c r="O21" s="85">
        <v>169</v>
      </c>
      <c r="P21" s="86">
        <f t="shared" si="5"/>
        <v>56.333329999999997</v>
      </c>
      <c r="Q21" s="92">
        <f t="shared" si="6"/>
        <v>10</v>
      </c>
      <c r="R21" s="79"/>
      <c r="S21" s="79"/>
      <c r="T21" s="85">
        <f t="shared" si="7"/>
        <v>502</v>
      </c>
      <c r="U21" s="88">
        <f t="shared" si="8"/>
        <v>55.77778</v>
      </c>
      <c r="V21" s="89"/>
    </row>
    <row r="22" spans="1:22" ht="24.95" customHeight="1">
      <c r="A22" s="30"/>
      <c r="B22" s="53"/>
      <c r="C22" s="54"/>
      <c r="D22" s="52"/>
      <c r="E22" s="55"/>
      <c r="F22" s="56"/>
      <c r="G22" s="57"/>
      <c r="H22" s="58"/>
      <c r="I22" s="59"/>
      <c r="J22" s="32"/>
      <c r="K22" s="31"/>
      <c r="L22" s="59"/>
      <c r="M22" s="32"/>
      <c r="N22" s="31"/>
      <c r="O22" s="59"/>
      <c r="P22" s="32"/>
      <c r="Q22" s="31"/>
      <c r="R22" s="30"/>
      <c r="S22" s="30"/>
      <c r="T22" s="59"/>
      <c r="U22" s="33"/>
    </row>
    <row r="23" spans="1:22" ht="24.95" customHeight="1">
      <c r="B23" s="19" t="s">
        <v>2</v>
      </c>
      <c r="H23" s="67" t="s">
        <v>114</v>
      </c>
      <c r="I23" s="10"/>
      <c r="J23" s="4"/>
      <c r="K23" s="9"/>
    </row>
    <row r="24" spans="1:22" ht="24.95" customHeight="1">
      <c r="B24" s="24" t="s">
        <v>3</v>
      </c>
      <c r="H24" s="68" t="s">
        <v>44</v>
      </c>
      <c r="I24" s="7"/>
      <c r="J24" s="4"/>
      <c r="K24" s="23"/>
    </row>
    <row r="25" spans="1:22" ht="32.25" customHeight="1"/>
    <row r="26" spans="1:22" ht="32.25" customHeight="1"/>
    <row r="33" spans="2:10" ht="15">
      <c r="B33" s="19"/>
      <c r="H33" s="70"/>
      <c r="I33" s="10"/>
      <c r="J33" s="4"/>
    </row>
    <row r="34" spans="2:10" ht="15">
      <c r="B34" s="24"/>
      <c r="H34" s="68"/>
      <c r="I34" s="7"/>
      <c r="J34" s="4"/>
    </row>
    <row r="39" spans="2:10" ht="32.25" customHeight="1"/>
    <row r="40" spans="2:10" ht="29.25" customHeight="1"/>
  </sheetData>
  <sortState ref="A10:W21">
    <sortCondition ref="A10:A21"/>
  </sortState>
  <mergeCells count="23">
    <mergeCell ref="H8:H9"/>
    <mergeCell ref="I8:K8"/>
    <mergeCell ref="V8:V9"/>
    <mergeCell ref="L8:N8"/>
    <mergeCell ref="O8:Q8"/>
    <mergeCell ref="R8:R9"/>
    <mergeCell ref="S8:S9"/>
    <mergeCell ref="T8:T9"/>
    <mergeCell ref="U8:U9"/>
    <mergeCell ref="A1:V1"/>
    <mergeCell ref="A2:V2"/>
    <mergeCell ref="A3:V3"/>
    <mergeCell ref="A4:V4"/>
    <mergeCell ref="A5:V5"/>
    <mergeCell ref="A6:V6"/>
    <mergeCell ref="P7:V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8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90" zoomScaleNormal="90" workbookViewId="0">
      <selection sqref="A1:V1"/>
    </sheetView>
  </sheetViews>
  <sheetFormatPr defaultRowHeight="12.75"/>
  <cols>
    <col min="1" max="1" width="4.7109375" style="1" customWidth="1"/>
    <col min="2" max="2" width="24.7109375" style="84" customWidth="1"/>
    <col min="3" max="3" width="8.7109375" style="83" hidden="1" customWidth="1"/>
    <col min="4" max="4" width="6.7109375" style="83" customWidth="1"/>
    <col min="5" max="5" width="36.7109375" style="83" customWidth="1"/>
    <col min="6" max="6" width="8.7109375" style="83" hidden="1" customWidth="1"/>
    <col min="7" max="7" width="17.7109375" style="83" hidden="1" customWidth="1"/>
    <col min="8" max="8" width="22.7109375" style="83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customWidth="1"/>
    <col min="23" max="16384" width="9.140625" style="1"/>
  </cols>
  <sheetData>
    <row r="1" spans="1:23" ht="24.95" customHeight="1">
      <c r="A1" s="260" t="s">
        <v>120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</row>
    <row r="2" spans="1:23" ht="24.95" customHeight="1">
      <c r="A2" s="261" t="s">
        <v>19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</row>
    <row r="3" spans="1:23" ht="24.95" customHeight="1">
      <c r="A3" s="261" t="s">
        <v>20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</row>
    <row r="4" spans="1:23" s="34" customFormat="1" ht="24.95" customHeight="1">
      <c r="A4" s="270" t="s">
        <v>14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</row>
    <row r="5" spans="1:23" s="34" customFormat="1" ht="24.95" customHeight="1">
      <c r="A5" s="261" t="s">
        <v>117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</row>
    <row r="6" spans="1:23" ht="24.95" customHeight="1">
      <c r="A6" s="245" t="s">
        <v>267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"/>
    </row>
    <row r="7" spans="1:23" s="27" customFormat="1" ht="24.95" customHeight="1">
      <c r="A7" s="13" t="s">
        <v>23</v>
      </c>
      <c r="B7" s="61"/>
      <c r="C7" s="62"/>
      <c r="D7" s="62"/>
      <c r="E7" s="63"/>
      <c r="F7" s="63"/>
      <c r="G7" s="63"/>
      <c r="H7" s="82"/>
      <c r="I7" s="26"/>
      <c r="J7" s="26"/>
      <c r="K7" s="26"/>
      <c r="L7" s="26"/>
      <c r="M7" s="26"/>
      <c r="N7" s="26"/>
      <c r="O7" s="26"/>
      <c r="P7" s="268" t="s">
        <v>121</v>
      </c>
      <c r="Q7" s="268"/>
      <c r="R7" s="268"/>
      <c r="S7" s="268"/>
      <c r="T7" s="268"/>
      <c r="U7" s="268"/>
      <c r="V7" s="268"/>
    </row>
    <row r="8" spans="1:23" ht="20.100000000000001" customHeight="1">
      <c r="A8" s="269" t="s">
        <v>1</v>
      </c>
      <c r="B8" s="262" t="s">
        <v>17</v>
      </c>
      <c r="C8" s="263" t="s">
        <v>12</v>
      </c>
      <c r="D8" s="264" t="s">
        <v>11</v>
      </c>
      <c r="E8" s="265" t="s">
        <v>18</v>
      </c>
      <c r="F8" s="265" t="s">
        <v>12</v>
      </c>
      <c r="G8" s="265" t="s">
        <v>8</v>
      </c>
      <c r="H8" s="262" t="s">
        <v>4</v>
      </c>
      <c r="I8" s="266" t="s">
        <v>9</v>
      </c>
      <c r="J8" s="266"/>
      <c r="K8" s="266"/>
      <c r="L8" s="266" t="s">
        <v>5</v>
      </c>
      <c r="M8" s="266"/>
      <c r="N8" s="266"/>
      <c r="O8" s="266" t="s">
        <v>10</v>
      </c>
      <c r="P8" s="266"/>
      <c r="Q8" s="266"/>
      <c r="R8" s="254" t="s">
        <v>26</v>
      </c>
      <c r="S8" s="232" t="s">
        <v>27</v>
      </c>
      <c r="T8" s="269" t="s">
        <v>6</v>
      </c>
      <c r="U8" s="266" t="s">
        <v>21</v>
      </c>
      <c r="V8" s="242" t="s">
        <v>15</v>
      </c>
    </row>
    <row r="9" spans="1:23" ht="39.950000000000003" customHeight="1">
      <c r="A9" s="269"/>
      <c r="B9" s="262"/>
      <c r="C9" s="263"/>
      <c r="D9" s="263"/>
      <c r="E9" s="265"/>
      <c r="F9" s="265"/>
      <c r="G9" s="265"/>
      <c r="H9" s="262"/>
      <c r="I9" s="28" t="s">
        <v>16</v>
      </c>
      <c r="J9" s="29" t="s">
        <v>0</v>
      </c>
      <c r="K9" s="28" t="s">
        <v>1</v>
      </c>
      <c r="L9" s="28" t="s">
        <v>16</v>
      </c>
      <c r="M9" s="29" t="s">
        <v>0</v>
      </c>
      <c r="N9" s="28" t="s">
        <v>1</v>
      </c>
      <c r="O9" s="28" t="s">
        <v>16</v>
      </c>
      <c r="P9" s="29" t="s">
        <v>0</v>
      </c>
      <c r="Q9" s="28" t="s">
        <v>1</v>
      </c>
      <c r="R9" s="254"/>
      <c r="S9" s="233"/>
      <c r="T9" s="269"/>
      <c r="U9" s="267"/>
      <c r="V9" s="243"/>
    </row>
    <row r="10" spans="1:23" ht="24.95" customHeight="1">
      <c r="A10" s="271" t="s">
        <v>25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3"/>
    </row>
    <row r="11" spans="1:23" s="83" customFormat="1" ht="31.5" customHeight="1">
      <c r="A11" s="81">
        <f>RANK(U11,$U$11:$U$15,0)</f>
        <v>1</v>
      </c>
      <c r="B11" s="73" t="s">
        <v>99</v>
      </c>
      <c r="C11" s="121" t="s">
        <v>100</v>
      </c>
      <c r="D11" s="116" t="s">
        <v>30</v>
      </c>
      <c r="E11" s="73" t="s">
        <v>265</v>
      </c>
      <c r="F11" s="121" t="s">
        <v>219</v>
      </c>
      <c r="G11" s="115" t="s">
        <v>101</v>
      </c>
      <c r="H11" s="117" t="s">
        <v>102</v>
      </c>
      <c r="I11" s="85">
        <v>204.5</v>
      </c>
      <c r="J11" s="86">
        <f>ROUND(I11/3,5)</f>
        <v>68.166669999999996</v>
      </c>
      <c r="K11" s="92">
        <f>RANK(J11,J$9:J$15,0)</f>
        <v>1</v>
      </c>
      <c r="L11" s="85">
        <v>197.5</v>
      </c>
      <c r="M11" s="86">
        <f>ROUND(L11/3,5)</f>
        <v>65.833330000000004</v>
      </c>
      <c r="N11" s="92">
        <f>RANK(M11,M$9:M$15,0)</f>
        <v>1</v>
      </c>
      <c r="O11" s="85">
        <v>200.5</v>
      </c>
      <c r="P11" s="86">
        <f>ROUND(O11/3,5)</f>
        <v>66.833330000000004</v>
      </c>
      <c r="Q11" s="92">
        <f>RANK(P11,P$9:P$15,0)</f>
        <v>1</v>
      </c>
      <c r="R11" s="79"/>
      <c r="S11" s="79"/>
      <c r="T11" s="85">
        <f>I11+L11+O11</f>
        <v>602.5</v>
      </c>
      <c r="U11" s="88">
        <f>ROUND(T11/3/3,5)</f>
        <v>66.94444</v>
      </c>
      <c r="V11" s="89" t="s">
        <v>36</v>
      </c>
    </row>
    <row r="12" spans="1:23" s="83" customFormat="1" ht="32.1" customHeight="1">
      <c r="A12" s="81">
        <f>RANK(U12,$U$11:$U$15,0)</f>
        <v>2</v>
      </c>
      <c r="B12" s="80" t="s">
        <v>208</v>
      </c>
      <c r="C12" s="121" t="s">
        <v>209</v>
      </c>
      <c r="D12" s="116">
        <v>2</v>
      </c>
      <c r="E12" s="65" t="s">
        <v>210</v>
      </c>
      <c r="F12" s="121" t="s">
        <v>211</v>
      </c>
      <c r="G12" s="115" t="s">
        <v>212</v>
      </c>
      <c r="H12" s="117" t="s">
        <v>29</v>
      </c>
      <c r="I12" s="85">
        <v>188.5</v>
      </c>
      <c r="J12" s="86">
        <f>ROUND(I12/3,5)</f>
        <v>62.833329999999997</v>
      </c>
      <c r="K12" s="92">
        <f>RANK(J12,J$9:J$15,0)</f>
        <v>2</v>
      </c>
      <c r="L12" s="85">
        <v>188</v>
      </c>
      <c r="M12" s="86">
        <f>ROUND(L12/3,5)</f>
        <v>62.666670000000003</v>
      </c>
      <c r="N12" s="92">
        <f>RANK(M12,M$9:M$15,0)</f>
        <v>2</v>
      </c>
      <c r="O12" s="85">
        <v>177</v>
      </c>
      <c r="P12" s="86">
        <f>ROUND(O12/3,5)</f>
        <v>59</v>
      </c>
      <c r="Q12" s="92">
        <f>RANK(P12,P$9:P$15,0)</f>
        <v>3</v>
      </c>
      <c r="R12" s="79"/>
      <c r="S12" s="79"/>
      <c r="T12" s="85">
        <f>I12+L12+O12</f>
        <v>553.5</v>
      </c>
      <c r="U12" s="88">
        <f>ROUND(T12/3/3,5)</f>
        <v>61.5</v>
      </c>
      <c r="V12" s="89"/>
    </row>
    <row r="13" spans="1:23" s="83" customFormat="1" ht="32.1" customHeight="1">
      <c r="A13" s="81">
        <f>RANK(U13,$U$11:$U$15,0)</f>
        <v>3</v>
      </c>
      <c r="B13" s="48" t="s">
        <v>220</v>
      </c>
      <c r="C13" s="121"/>
      <c r="D13" s="116" t="s">
        <v>30</v>
      </c>
      <c r="E13" s="119" t="s">
        <v>71</v>
      </c>
      <c r="F13" s="121" t="s">
        <v>72</v>
      </c>
      <c r="G13" s="115" t="s">
        <v>73</v>
      </c>
      <c r="H13" s="117" t="s">
        <v>74</v>
      </c>
      <c r="I13" s="85">
        <v>167.5</v>
      </c>
      <c r="J13" s="86">
        <f>ROUND(I13/3,5)</f>
        <v>55.833329999999997</v>
      </c>
      <c r="K13" s="92">
        <f>RANK(J13,J$9:J$15,0)</f>
        <v>5</v>
      </c>
      <c r="L13" s="85">
        <v>177.5</v>
      </c>
      <c r="M13" s="86">
        <f>ROUND(L13/3,5)</f>
        <v>59.166670000000003</v>
      </c>
      <c r="N13" s="92">
        <f>RANK(M13,M$9:M$15,0)</f>
        <v>3</v>
      </c>
      <c r="O13" s="85">
        <v>175.5</v>
      </c>
      <c r="P13" s="86">
        <f>ROUND(O13/3,5)</f>
        <v>58.5</v>
      </c>
      <c r="Q13" s="92">
        <f>RANK(P13,P$9:P$15,0)</f>
        <v>4</v>
      </c>
      <c r="R13" s="79"/>
      <c r="S13" s="79"/>
      <c r="T13" s="85">
        <f>I13+L13+O13</f>
        <v>520.5</v>
      </c>
      <c r="U13" s="88">
        <f>ROUND(T13/3/3,5)</f>
        <v>57.833329999999997</v>
      </c>
      <c r="V13" s="89"/>
    </row>
    <row r="14" spans="1:23" s="83" customFormat="1" ht="32.1" customHeight="1">
      <c r="A14" s="81">
        <f>RANK(U14,$U$11:$U$15,0)</f>
        <v>4</v>
      </c>
      <c r="B14" s="106" t="s">
        <v>260</v>
      </c>
      <c r="C14" s="121" t="s">
        <v>261</v>
      </c>
      <c r="D14" s="116" t="s">
        <v>30</v>
      </c>
      <c r="E14" s="51" t="s">
        <v>262</v>
      </c>
      <c r="F14" s="121" t="s">
        <v>263</v>
      </c>
      <c r="G14" s="115" t="s">
        <v>264</v>
      </c>
      <c r="H14" s="117" t="s">
        <v>29</v>
      </c>
      <c r="I14" s="85">
        <v>172</v>
      </c>
      <c r="J14" s="86">
        <f>ROUND(I14/3,5)</f>
        <v>57.333329999999997</v>
      </c>
      <c r="K14" s="92">
        <f>RANK(J14,J$9:J$15,0)</f>
        <v>4</v>
      </c>
      <c r="L14" s="85">
        <v>169.5</v>
      </c>
      <c r="M14" s="86">
        <f>ROUND(L14/3,5)</f>
        <v>56.5</v>
      </c>
      <c r="N14" s="92">
        <f>RANK(M14,M$9:M$15,0)</f>
        <v>5</v>
      </c>
      <c r="O14" s="85">
        <v>178</v>
      </c>
      <c r="P14" s="86">
        <f>ROUND(O14/3,5)</f>
        <v>59.333329999999997</v>
      </c>
      <c r="Q14" s="92">
        <f>RANK(P14,P$9:P$15,0)</f>
        <v>2</v>
      </c>
      <c r="R14" s="79"/>
      <c r="S14" s="79"/>
      <c r="T14" s="85">
        <f>I14+L14+O14</f>
        <v>519.5</v>
      </c>
      <c r="U14" s="88">
        <f>ROUND(T14/3/3,5)</f>
        <v>57.72222</v>
      </c>
      <c r="V14" s="89"/>
    </row>
    <row r="15" spans="1:23" s="83" customFormat="1" ht="32.1" customHeight="1">
      <c r="A15" s="81">
        <f>RANK(U15,$U$11:$U$15,0)</f>
        <v>5</v>
      </c>
      <c r="B15" s="50" t="s">
        <v>81</v>
      </c>
      <c r="C15" s="121" t="s">
        <v>82</v>
      </c>
      <c r="D15" s="116" t="s">
        <v>30</v>
      </c>
      <c r="E15" s="107" t="s">
        <v>83</v>
      </c>
      <c r="F15" s="121" t="s">
        <v>84</v>
      </c>
      <c r="G15" s="115" t="s">
        <v>85</v>
      </c>
      <c r="H15" s="117" t="s">
        <v>31</v>
      </c>
      <c r="I15" s="85">
        <v>173</v>
      </c>
      <c r="J15" s="86">
        <f>ROUND(I15/3,5)</f>
        <v>57.666670000000003</v>
      </c>
      <c r="K15" s="92">
        <f>RANK(J15,J$9:J$15,0)</f>
        <v>3</v>
      </c>
      <c r="L15" s="85">
        <v>176</v>
      </c>
      <c r="M15" s="86">
        <f>ROUND(L15/3,5)</f>
        <v>58.666670000000003</v>
      </c>
      <c r="N15" s="92">
        <f>RANK(M15,M$9:M$15,0)</f>
        <v>4</v>
      </c>
      <c r="O15" s="85">
        <v>169</v>
      </c>
      <c r="P15" s="86">
        <f>ROUND(O15/3,5)</f>
        <v>56.333329999999997</v>
      </c>
      <c r="Q15" s="92">
        <f>RANK(P15,P$9:P$15,0)</f>
        <v>5</v>
      </c>
      <c r="R15" s="79"/>
      <c r="S15" s="79"/>
      <c r="T15" s="85">
        <f>I15+L15+O15</f>
        <v>518</v>
      </c>
      <c r="U15" s="88">
        <f>ROUND(T15/3/3,5)</f>
        <v>57.55556</v>
      </c>
      <c r="V15" s="89"/>
    </row>
    <row r="16" spans="1:23" s="83" customFormat="1" ht="24.95" customHeight="1">
      <c r="A16" s="271" t="s">
        <v>24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3"/>
    </row>
    <row r="17" spans="1:22" s="83" customFormat="1" ht="32.1" customHeight="1">
      <c r="A17" s="81">
        <f t="shared" ref="A17:A22" si="0">RANK(U17,$U$17:$U$22,0)</f>
        <v>1</v>
      </c>
      <c r="B17" s="43" t="s">
        <v>203</v>
      </c>
      <c r="C17" s="121" t="s">
        <v>204</v>
      </c>
      <c r="D17" s="116" t="s">
        <v>28</v>
      </c>
      <c r="E17" s="49" t="s">
        <v>205</v>
      </c>
      <c r="F17" s="121" t="s">
        <v>206</v>
      </c>
      <c r="G17" s="115" t="s">
        <v>207</v>
      </c>
      <c r="H17" s="117" t="s">
        <v>29</v>
      </c>
      <c r="I17" s="91">
        <v>203</v>
      </c>
      <c r="J17" s="74">
        <f t="shared" ref="J17:J22" si="1">ROUND(I17/3,5)</f>
        <v>67.666669999999996</v>
      </c>
      <c r="K17" s="92">
        <f t="shared" ref="K17:K22" si="2">RANK(J17,J$17:J$22,0)</f>
        <v>3</v>
      </c>
      <c r="L17" s="91">
        <v>206.5</v>
      </c>
      <c r="M17" s="74">
        <f t="shared" ref="M17:M22" si="3">ROUND(L17/3,5)</f>
        <v>68.833330000000004</v>
      </c>
      <c r="N17" s="92">
        <f t="shared" ref="N17:N22" si="4">RANK(M17,M$17:M$22,0)</f>
        <v>1</v>
      </c>
      <c r="O17" s="91">
        <v>207.5</v>
      </c>
      <c r="P17" s="74">
        <f t="shared" ref="P17:P22" si="5">ROUND(O17/3,5)</f>
        <v>69.166669999999996</v>
      </c>
      <c r="Q17" s="92">
        <f t="shared" ref="Q17:Q22" si="6">RANK(P17,P$17:P$22,0)</f>
        <v>1</v>
      </c>
      <c r="R17" s="93"/>
      <c r="S17" s="93"/>
      <c r="T17" s="91">
        <f t="shared" ref="T17:T22" si="7">I17+L17+O17</f>
        <v>617</v>
      </c>
      <c r="U17" s="75">
        <f t="shared" ref="U17:U22" si="8">ROUND(T17/3/3,5)</f>
        <v>68.55556</v>
      </c>
      <c r="V17" s="89" t="s">
        <v>36</v>
      </c>
    </row>
    <row r="18" spans="1:22" s="83" customFormat="1" ht="32.1" customHeight="1">
      <c r="A18" s="81">
        <f t="shared" si="0"/>
        <v>2</v>
      </c>
      <c r="B18" s="43" t="s">
        <v>232</v>
      </c>
      <c r="C18" s="121" t="s">
        <v>233</v>
      </c>
      <c r="D18" s="116" t="s">
        <v>33</v>
      </c>
      <c r="E18" s="113" t="s">
        <v>234</v>
      </c>
      <c r="F18" s="121" t="s">
        <v>235</v>
      </c>
      <c r="G18" s="115" t="s">
        <v>49</v>
      </c>
      <c r="H18" s="117" t="s">
        <v>48</v>
      </c>
      <c r="I18" s="85">
        <v>206</v>
      </c>
      <c r="J18" s="86">
        <f t="shared" si="1"/>
        <v>68.666669999999996</v>
      </c>
      <c r="K18" s="92">
        <f t="shared" si="2"/>
        <v>1</v>
      </c>
      <c r="L18" s="85">
        <v>202</v>
      </c>
      <c r="M18" s="86">
        <f t="shared" si="3"/>
        <v>67.333330000000004</v>
      </c>
      <c r="N18" s="92">
        <f t="shared" si="4"/>
        <v>2</v>
      </c>
      <c r="O18" s="85">
        <v>202</v>
      </c>
      <c r="P18" s="86">
        <f t="shared" si="5"/>
        <v>67.333330000000004</v>
      </c>
      <c r="Q18" s="92">
        <f t="shared" si="6"/>
        <v>2</v>
      </c>
      <c r="R18" s="79"/>
      <c r="S18" s="79"/>
      <c r="T18" s="85">
        <f t="shared" si="7"/>
        <v>610</v>
      </c>
      <c r="U18" s="88">
        <f t="shared" si="8"/>
        <v>67.777780000000007</v>
      </c>
      <c r="V18" s="89" t="s">
        <v>36</v>
      </c>
    </row>
    <row r="19" spans="1:22" s="83" customFormat="1" ht="32.1" customHeight="1">
      <c r="A19" s="81">
        <f t="shared" si="0"/>
        <v>3</v>
      </c>
      <c r="B19" s="43" t="s">
        <v>236</v>
      </c>
      <c r="C19" s="121" t="s">
        <v>237</v>
      </c>
      <c r="D19" s="116" t="s">
        <v>28</v>
      </c>
      <c r="E19" s="46" t="s">
        <v>238</v>
      </c>
      <c r="F19" s="121" t="s">
        <v>239</v>
      </c>
      <c r="G19" s="115" t="s">
        <v>266</v>
      </c>
      <c r="H19" s="117" t="s">
        <v>31</v>
      </c>
      <c r="I19" s="85">
        <v>204</v>
      </c>
      <c r="J19" s="86">
        <f t="shared" si="1"/>
        <v>68</v>
      </c>
      <c r="K19" s="92">
        <f t="shared" si="2"/>
        <v>2</v>
      </c>
      <c r="L19" s="85">
        <v>201.5</v>
      </c>
      <c r="M19" s="86">
        <f t="shared" si="3"/>
        <v>67.166669999999996</v>
      </c>
      <c r="N19" s="92">
        <f t="shared" si="4"/>
        <v>3</v>
      </c>
      <c r="O19" s="85">
        <v>200</v>
      </c>
      <c r="P19" s="86">
        <f t="shared" si="5"/>
        <v>66.666669999999996</v>
      </c>
      <c r="Q19" s="92">
        <f t="shared" si="6"/>
        <v>3</v>
      </c>
      <c r="R19" s="79"/>
      <c r="S19" s="79"/>
      <c r="T19" s="85">
        <f t="shared" si="7"/>
        <v>605.5</v>
      </c>
      <c r="U19" s="88">
        <f t="shared" si="8"/>
        <v>67.277780000000007</v>
      </c>
      <c r="V19" s="89" t="s">
        <v>36</v>
      </c>
    </row>
    <row r="20" spans="1:22" s="83" customFormat="1" ht="32.1" customHeight="1">
      <c r="A20" s="81">
        <f t="shared" si="0"/>
        <v>4</v>
      </c>
      <c r="B20" s="45" t="s">
        <v>232</v>
      </c>
      <c r="C20" s="121" t="s">
        <v>233</v>
      </c>
      <c r="D20" s="116" t="s">
        <v>33</v>
      </c>
      <c r="E20" s="161" t="s">
        <v>272</v>
      </c>
      <c r="F20" s="121" t="s">
        <v>271</v>
      </c>
      <c r="G20" s="115" t="s">
        <v>49</v>
      </c>
      <c r="H20" s="117" t="s">
        <v>48</v>
      </c>
      <c r="I20" s="85">
        <v>197.5</v>
      </c>
      <c r="J20" s="86">
        <f t="shared" si="1"/>
        <v>65.833330000000004</v>
      </c>
      <c r="K20" s="92">
        <f t="shared" si="2"/>
        <v>5</v>
      </c>
      <c r="L20" s="85">
        <v>195</v>
      </c>
      <c r="M20" s="86">
        <f t="shared" si="3"/>
        <v>65</v>
      </c>
      <c r="N20" s="92">
        <f t="shared" si="4"/>
        <v>6</v>
      </c>
      <c r="O20" s="85">
        <v>193.5</v>
      </c>
      <c r="P20" s="86">
        <f t="shared" si="5"/>
        <v>64.5</v>
      </c>
      <c r="Q20" s="92">
        <f t="shared" si="6"/>
        <v>4</v>
      </c>
      <c r="R20" s="79"/>
      <c r="S20" s="79"/>
      <c r="T20" s="85">
        <f t="shared" si="7"/>
        <v>586</v>
      </c>
      <c r="U20" s="88">
        <f t="shared" si="8"/>
        <v>65.111109999999996</v>
      </c>
      <c r="V20" s="89" t="s">
        <v>36</v>
      </c>
    </row>
    <row r="21" spans="1:22" s="83" customFormat="1" ht="32.1" customHeight="1">
      <c r="A21" s="81">
        <f t="shared" si="0"/>
        <v>5</v>
      </c>
      <c r="B21" s="122" t="s">
        <v>122</v>
      </c>
      <c r="C21" s="121" t="s">
        <v>123</v>
      </c>
      <c r="D21" s="116" t="s">
        <v>33</v>
      </c>
      <c r="E21" s="109" t="s">
        <v>226</v>
      </c>
      <c r="F21" s="121" t="s">
        <v>34</v>
      </c>
      <c r="G21" s="115" t="s">
        <v>227</v>
      </c>
      <c r="H21" s="117" t="s">
        <v>126</v>
      </c>
      <c r="I21" s="85">
        <v>198</v>
      </c>
      <c r="J21" s="86">
        <f t="shared" si="1"/>
        <v>66</v>
      </c>
      <c r="K21" s="92">
        <f t="shared" si="2"/>
        <v>4</v>
      </c>
      <c r="L21" s="85">
        <v>196.5</v>
      </c>
      <c r="M21" s="86">
        <f t="shared" si="3"/>
        <v>65.5</v>
      </c>
      <c r="N21" s="92">
        <f t="shared" si="4"/>
        <v>5</v>
      </c>
      <c r="O21" s="85">
        <v>191</v>
      </c>
      <c r="P21" s="86">
        <f t="shared" si="5"/>
        <v>63.666670000000003</v>
      </c>
      <c r="Q21" s="92">
        <f t="shared" si="6"/>
        <v>5</v>
      </c>
      <c r="R21" s="79"/>
      <c r="S21" s="79"/>
      <c r="T21" s="85">
        <f t="shared" si="7"/>
        <v>585.5</v>
      </c>
      <c r="U21" s="88">
        <f t="shared" si="8"/>
        <v>65.05556</v>
      </c>
      <c r="V21" s="89" t="s">
        <v>36</v>
      </c>
    </row>
    <row r="22" spans="1:22" s="83" customFormat="1" ht="32.1" customHeight="1">
      <c r="A22" s="81">
        <f t="shared" si="0"/>
        <v>6</v>
      </c>
      <c r="B22" s="160" t="s">
        <v>213</v>
      </c>
      <c r="C22" s="121" t="s">
        <v>214</v>
      </c>
      <c r="D22" s="116">
        <v>1</v>
      </c>
      <c r="E22" s="46" t="s">
        <v>215</v>
      </c>
      <c r="F22" s="121" t="s">
        <v>216</v>
      </c>
      <c r="G22" s="115" t="s">
        <v>217</v>
      </c>
      <c r="H22" s="117" t="s">
        <v>48</v>
      </c>
      <c r="I22" s="85">
        <v>189.5</v>
      </c>
      <c r="J22" s="86">
        <f t="shared" si="1"/>
        <v>63.166670000000003</v>
      </c>
      <c r="K22" s="92">
        <f t="shared" si="2"/>
        <v>6</v>
      </c>
      <c r="L22" s="85">
        <v>198</v>
      </c>
      <c r="M22" s="86">
        <f t="shared" si="3"/>
        <v>66</v>
      </c>
      <c r="N22" s="92">
        <f t="shared" si="4"/>
        <v>4</v>
      </c>
      <c r="O22" s="85">
        <v>191</v>
      </c>
      <c r="P22" s="86">
        <f t="shared" si="5"/>
        <v>63.666670000000003</v>
      </c>
      <c r="Q22" s="92">
        <f t="shared" si="6"/>
        <v>5</v>
      </c>
      <c r="R22" s="79"/>
      <c r="S22" s="79"/>
      <c r="T22" s="85">
        <f t="shared" si="7"/>
        <v>578.5</v>
      </c>
      <c r="U22" s="88">
        <f t="shared" si="8"/>
        <v>64.277780000000007</v>
      </c>
      <c r="V22" s="89" t="s">
        <v>37</v>
      </c>
    </row>
    <row r="23" spans="1:22" ht="24.95" customHeight="1">
      <c r="A23" s="30"/>
      <c r="B23" s="53"/>
      <c r="C23" s="54"/>
      <c r="D23" s="52"/>
      <c r="E23" s="55"/>
      <c r="F23" s="56"/>
      <c r="G23" s="57"/>
      <c r="H23" s="58"/>
      <c r="I23" s="59"/>
      <c r="J23" s="32"/>
      <c r="K23" s="31"/>
      <c r="L23" s="59"/>
      <c r="M23" s="32"/>
      <c r="N23" s="31"/>
      <c r="O23" s="59"/>
      <c r="P23" s="32"/>
      <c r="Q23" s="31"/>
      <c r="R23" s="30"/>
      <c r="S23" s="30"/>
      <c r="T23" s="59"/>
      <c r="U23" s="33"/>
    </row>
    <row r="24" spans="1:22" ht="24.95" customHeight="1">
      <c r="B24" s="19" t="s">
        <v>2</v>
      </c>
      <c r="H24" s="67" t="s">
        <v>114</v>
      </c>
      <c r="I24" s="10"/>
      <c r="J24" s="4"/>
      <c r="K24" s="9"/>
    </row>
    <row r="25" spans="1:22" ht="24.95" customHeight="1">
      <c r="B25" s="24" t="s">
        <v>3</v>
      </c>
      <c r="H25" s="68" t="s">
        <v>44</v>
      </c>
      <c r="I25" s="7"/>
      <c r="J25" s="4"/>
      <c r="K25" s="23"/>
    </row>
    <row r="26" spans="1:22" ht="32.25" customHeight="1"/>
    <row r="27" spans="1:22" ht="32.25" customHeight="1"/>
    <row r="34" spans="2:10" ht="15">
      <c r="B34" s="19"/>
      <c r="H34" s="70"/>
      <c r="I34" s="10"/>
      <c r="J34" s="4"/>
    </row>
    <row r="35" spans="2:10" ht="15">
      <c r="B35" s="24"/>
      <c r="H35" s="68"/>
      <c r="I35" s="7"/>
      <c r="J35" s="4"/>
    </row>
    <row r="40" spans="2:10" ht="32.25" customHeight="1"/>
    <row r="41" spans="2:10" ht="29.25" customHeight="1"/>
  </sheetData>
  <sortState ref="A17:W22">
    <sortCondition ref="A17:A22"/>
  </sortState>
  <mergeCells count="25">
    <mergeCell ref="A16:V16"/>
    <mergeCell ref="A10:V10"/>
    <mergeCell ref="L8:N8"/>
    <mergeCell ref="O8:Q8"/>
    <mergeCell ref="R8:R9"/>
    <mergeCell ref="S8:S9"/>
    <mergeCell ref="T8:T9"/>
    <mergeCell ref="U8:U9"/>
    <mergeCell ref="P7:V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V8:V9"/>
    <mergeCell ref="A6:V6"/>
    <mergeCell ref="A1:V1"/>
    <mergeCell ref="A2:V2"/>
    <mergeCell ref="A3:V3"/>
    <mergeCell ref="A4:V4"/>
    <mergeCell ref="A5:V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8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workbookViewId="0">
      <selection sqref="A1:P1"/>
    </sheetView>
  </sheetViews>
  <sheetFormatPr defaultRowHeight="15.75"/>
  <cols>
    <col min="1" max="1" width="4.7109375" style="225" customWidth="1"/>
    <col min="2" max="2" width="24.7109375" style="211" customWidth="1"/>
    <col min="3" max="3" width="8.7109375" style="174" hidden="1" customWidth="1"/>
    <col min="4" max="4" width="6.7109375" style="174" customWidth="1"/>
    <col min="5" max="5" width="36.7109375" style="211" customWidth="1"/>
    <col min="6" max="6" width="8.7109375" style="211" hidden="1" customWidth="1"/>
    <col min="7" max="7" width="19.7109375" style="211" hidden="1" customWidth="1"/>
    <col min="8" max="8" width="22.7109375" style="211" customWidth="1"/>
    <col min="9" max="9" width="13.7109375" style="211" customWidth="1"/>
    <col min="10" max="10" width="13.7109375" style="226" customWidth="1"/>
    <col min="11" max="11" width="13.7109375" style="216" customWidth="1"/>
    <col min="12" max="12" width="13.7109375" style="227" customWidth="1"/>
    <col min="13" max="13" width="13.7109375" style="228" customWidth="1"/>
    <col min="14" max="14" width="4.7109375" style="228" customWidth="1"/>
    <col min="15" max="15" width="9.7109375" style="217" customWidth="1"/>
    <col min="16" max="16" width="9.7109375" style="228" customWidth="1"/>
    <col min="17" max="256" width="9.140625" style="211"/>
    <col min="257" max="257" width="4.7109375" style="211" customWidth="1"/>
    <col min="258" max="258" width="24.7109375" style="211" customWidth="1"/>
    <col min="259" max="259" width="0" style="211" hidden="1" customWidth="1"/>
    <col min="260" max="260" width="6.7109375" style="211" customWidth="1"/>
    <col min="261" max="261" width="36.7109375" style="211" customWidth="1"/>
    <col min="262" max="263" width="0" style="211" hidden="1" customWidth="1"/>
    <col min="264" max="264" width="22.7109375" style="211" customWidth="1"/>
    <col min="265" max="269" width="13.7109375" style="211" customWidth="1"/>
    <col min="270" max="270" width="4.7109375" style="211" customWidth="1"/>
    <col min="271" max="272" width="9.7109375" style="211" customWidth="1"/>
    <col min="273" max="512" width="9.140625" style="211"/>
    <col min="513" max="513" width="4.7109375" style="211" customWidth="1"/>
    <col min="514" max="514" width="24.7109375" style="211" customWidth="1"/>
    <col min="515" max="515" width="0" style="211" hidden="1" customWidth="1"/>
    <col min="516" max="516" width="6.7109375" style="211" customWidth="1"/>
    <col min="517" max="517" width="36.7109375" style="211" customWidth="1"/>
    <col min="518" max="519" width="0" style="211" hidden="1" customWidth="1"/>
    <col min="520" max="520" width="22.7109375" style="211" customWidth="1"/>
    <col min="521" max="525" width="13.7109375" style="211" customWidth="1"/>
    <col min="526" max="526" width="4.7109375" style="211" customWidth="1"/>
    <col min="527" max="528" width="9.7109375" style="211" customWidth="1"/>
    <col min="529" max="768" width="9.140625" style="211"/>
    <col min="769" max="769" width="4.7109375" style="211" customWidth="1"/>
    <col min="770" max="770" width="24.7109375" style="211" customWidth="1"/>
    <col min="771" max="771" width="0" style="211" hidden="1" customWidth="1"/>
    <col min="772" max="772" width="6.7109375" style="211" customWidth="1"/>
    <col min="773" max="773" width="36.7109375" style="211" customWidth="1"/>
    <col min="774" max="775" width="0" style="211" hidden="1" customWidth="1"/>
    <col min="776" max="776" width="22.7109375" style="211" customWidth="1"/>
    <col min="777" max="781" width="13.7109375" style="211" customWidth="1"/>
    <col min="782" max="782" width="4.7109375" style="211" customWidth="1"/>
    <col min="783" max="784" width="9.7109375" style="211" customWidth="1"/>
    <col min="785" max="1024" width="9.140625" style="211"/>
    <col min="1025" max="1025" width="4.7109375" style="211" customWidth="1"/>
    <col min="1026" max="1026" width="24.7109375" style="211" customWidth="1"/>
    <col min="1027" max="1027" width="0" style="211" hidden="1" customWidth="1"/>
    <col min="1028" max="1028" width="6.7109375" style="211" customWidth="1"/>
    <col min="1029" max="1029" width="36.7109375" style="211" customWidth="1"/>
    <col min="1030" max="1031" width="0" style="211" hidden="1" customWidth="1"/>
    <col min="1032" max="1032" width="22.7109375" style="211" customWidth="1"/>
    <col min="1033" max="1037" width="13.7109375" style="211" customWidth="1"/>
    <col min="1038" max="1038" width="4.7109375" style="211" customWidth="1"/>
    <col min="1039" max="1040" width="9.7109375" style="211" customWidth="1"/>
    <col min="1041" max="1280" width="9.140625" style="211"/>
    <col min="1281" max="1281" width="4.7109375" style="211" customWidth="1"/>
    <col min="1282" max="1282" width="24.7109375" style="211" customWidth="1"/>
    <col min="1283" max="1283" width="0" style="211" hidden="1" customWidth="1"/>
    <col min="1284" max="1284" width="6.7109375" style="211" customWidth="1"/>
    <col min="1285" max="1285" width="36.7109375" style="211" customWidth="1"/>
    <col min="1286" max="1287" width="0" style="211" hidden="1" customWidth="1"/>
    <col min="1288" max="1288" width="22.7109375" style="211" customWidth="1"/>
    <col min="1289" max="1293" width="13.7109375" style="211" customWidth="1"/>
    <col min="1294" max="1294" width="4.7109375" style="211" customWidth="1"/>
    <col min="1295" max="1296" width="9.7109375" style="211" customWidth="1"/>
    <col min="1297" max="1536" width="9.140625" style="211"/>
    <col min="1537" max="1537" width="4.7109375" style="211" customWidth="1"/>
    <col min="1538" max="1538" width="24.7109375" style="211" customWidth="1"/>
    <col min="1539" max="1539" width="0" style="211" hidden="1" customWidth="1"/>
    <col min="1540" max="1540" width="6.7109375" style="211" customWidth="1"/>
    <col min="1541" max="1541" width="36.7109375" style="211" customWidth="1"/>
    <col min="1542" max="1543" width="0" style="211" hidden="1" customWidth="1"/>
    <col min="1544" max="1544" width="22.7109375" style="211" customWidth="1"/>
    <col min="1545" max="1549" width="13.7109375" style="211" customWidth="1"/>
    <col min="1550" max="1550" width="4.7109375" style="211" customWidth="1"/>
    <col min="1551" max="1552" width="9.7109375" style="211" customWidth="1"/>
    <col min="1553" max="1792" width="9.140625" style="211"/>
    <col min="1793" max="1793" width="4.7109375" style="211" customWidth="1"/>
    <col min="1794" max="1794" width="24.7109375" style="211" customWidth="1"/>
    <col min="1795" max="1795" width="0" style="211" hidden="1" customWidth="1"/>
    <col min="1796" max="1796" width="6.7109375" style="211" customWidth="1"/>
    <col min="1797" max="1797" width="36.7109375" style="211" customWidth="1"/>
    <col min="1798" max="1799" width="0" style="211" hidden="1" customWidth="1"/>
    <col min="1800" max="1800" width="22.7109375" style="211" customWidth="1"/>
    <col min="1801" max="1805" width="13.7109375" style="211" customWidth="1"/>
    <col min="1806" max="1806" width="4.7109375" style="211" customWidth="1"/>
    <col min="1807" max="1808" width="9.7109375" style="211" customWidth="1"/>
    <col min="1809" max="2048" width="9.140625" style="211"/>
    <col min="2049" max="2049" width="4.7109375" style="211" customWidth="1"/>
    <col min="2050" max="2050" width="24.7109375" style="211" customWidth="1"/>
    <col min="2051" max="2051" width="0" style="211" hidden="1" customWidth="1"/>
    <col min="2052" max="2052" width="6.7109375" style="211" customWidth="1"/>
    <col min="2053" max="2053" width="36.7109375" style="211" customWidth="1"/>
    <col min="2054" max="2055" width="0" style="211" hidden="1" customWidth="1"/>
    <col min="2056" max="2056" width="22.7109375" style="211" customWidth="1"/>
    <col min="2057" max="2061" width="13.7109375" style="211" customWidth="1"/>
    <col min="2062" max="2062" width="4.7109375" style="211" customWidth="1"/>
    <col min="2063" max="2064" width="9.7109375" style="211" customWidth="1"/>
    <col min="2065" max="2304" width="9.140625" style="211"/>
    <col min="2305" max="2305" width="4.7109375" style="211" customWidth="1"/>
    <col min="2306" max="2306" width="24.7109375" style="211" customWidth="1"/>
    <col min="2307" max="2307" width="0" style="211" hidden="1" customWidth="1"/>
    <col min="2308" max="2308" width="6.7109375" style="211" customWidth="1"/>
    <col min="2309" max="2309" width="36.7109375" style="211" customWidth="1"/>
    <col min="2310" max="2311" width="0" style="211" hidden="1" customWidth="1"/>
    <col min="2312" max="2312" width="22.7109375" style="211" customWidth="1"/>
    <col min="2313" max="2317" width="13.7109375" style="211" customWidth="1"/>
    <col min="2318" max="2318" width="4.7109375" style="211" customWidth="1"/>
    <col min="2319" max="2320" width="9.7109375" style="211" customWidth="1"/>
    <col min="2321" max="2560" width="9.140625" style="211"/>
    <col min="2561" max="2561" width="4.7109375" style="211" customWidth="1"/>
    <col min="2562" max="2562" width="24.7109375" style="211" customWidth="1"/>
    <col min="2563" max="2563" width="0" style="211" hidden="1" customWidth="1"/>
    <col min="2564" max="2564" width="6.7109375" style="211" customWidth="1"/>
    <col min="2565" max="2565" width="36.7109375" style="211" customWidth="1"/>
    <col min="2566" max="2567" width="0" style="211" hidden="1" customWidth="1"/>
    <col min="2568" max="2568" width="22.7109375" style="211" customWidth="1"/>
    <col min="2569" max="2573" width="13.7109375" style="211" customWidth="1"/>
    <col min="2574" max="2574" width="4.7109375" style="211" customWidth="1"/>
    <col min="2575" max="2576" width="9.7109375" style="211" customWidth="1"/>
    <col min="2577" max="2816" width="9.140625" style="211"/>
    <col min="2817" max="2817" width="4.7109375" style="211" customWidth="1"/>
    <col min="2818" max="2818" width="24.7109375" style="211" customWidth="1"/>
    <col min="2819" max="2819" width="0" style="211" hidden="1" customWidth="1"/>
    <col min="2820" max="2820" width="6.7109375" style="211" customWidth="1"/>
    <col min="2821" max="2821" width="36.7109375" style="211" customWidth="1"/>
    <col min="2822" max="2823" width="0" style="211" hidden="1" customWidth="1"/>
    <col min="2824" max="2824" width="22.7109375" style="211" customWidth="1"/>
    <col min="2825" max="2829" width="13.7109375" style="211" customWidth="1"/>
    <col min="2830" max="2830" width="4.7109375" style="211" customWidth="1"/>
    <col min="2831" max="2832" width="9.7109375" style="211" customWidth="1"/>
    <col min="2833" max="3072" width="9.140625" style="211"/>
    <col min="3073" max="3073" width="4.7109375" style="211" customWidth="1"/>
    <col min="3074" max="3074" width="24.7109375" style="211" customWidth="1"/>
    <col min="3075" max="3075" width="0" style="211" hidden="1" customWidth="1"/>
    <col min="3076" max="3076" width="6.7109375" style="211" customWidth="1"/>
    <col min="3077" max="3077" width="36.7109375" style="211" customWidth="1"/>
    <col min="3078" max="3079" width="0" style="211" hidden="1" customWidth="1"/>
    <col min="3080" max="3080" width="22.7109375" style="211" customWidth="1"/>
    <col min="3081" max="3085" width="13.7109375" style="211" customWidth="1"/>
    <col min="3086" max="3086" width="4.7109375" style="211" customWidth="1"/>
    <col min="3087" max="3088" width="9.7109375" style="211" customWidth="1"/>
    <col min="3089" max="3328" width="9.140625" style="211"/>
    <col min="3329" max="3329" width="4.7109375" style="211" customWidth="1"/>
    <col min="3330" max="3330" width="24.7109375" style="211" customWidth="1"/>
    <col min="3331" max="3331" width="0" style="211" hidden="1" customWidth="1"/>
    <col min="3332" max="3332" width="6.7109375" style="211" customWidth="1"/>
    <col min="3333" max="3333" width="36.7109375" style="211" customWidth="1"/>
    <col min="3334" max="3335" width="0" style="211" hidden="1" customWidth="1"/>
    <col min="3336" max="3336" width="22.7109375" style="211" customWidth="1"/>
    <col min="3337" max="3341" width="13.7109375" style="211" customWidth="1"/>
    <col min="3342" max="3342" width="4.7109375" style="211" customWidth="1"/>
    <col min="3343" max="3344" width="9.7109375" style="211" customWidth="1"/>
    <col min="3345" max="3584" width="9.140625" style="211"/>
    <col min="3585" max="3585" width="4.7109375" style="211" customWidth="1"/>
    <col min="3586" max="3586" width="24.7109375" style="211" customWidth="1"/>
    <col min="3587" max="3587" width="0" style="211" hidden="1" customWidth="1"/>
    <col min="3588" max="3588" width="6.7109375" style="211" customWidth="1"/>
    <col min="3589" max="3589" width="36.7109375" style="211" customWidth="1"/>
    <col min="3590" max="3591" width="0" style="211" hidden="1" customWidth="1"/>
    <col min="3592" max="3592" width="22.7109375" style="211" customWidth="1"/>
    <col min="3593" max="3597" width="13.7109375" style="211" customWidth="1"/>
    <col min="3598" max="3598" width="4.7109375" style="211" customWidth="1"/>
    <col min="3599" max="3600" width="9.7109375" style="211" customWidth="1"/>
    <col min="3601" max="3840" width="9.140625" style="211"/>
    <col min="3841" max="3841" width="4.7109375" style="211" customWidth="1"/>
    <col min="3842" max="3842" width="24.7109375" style="211" customWidth="1"/>
    <col min="3843" max="3843" width="0" style="211" hidden="1" customWidth="1"/>
    <col min="3844" max="3844" width="6.7109375" style="211" customWidth="1"/>
    <col min="3845" max="3845" width="36.7109375" style="211" customWidth="1"/>
    <col min="3846" max="3847" width="0" style="211" hidden="1" customWidth="1"/>
    <col min="3848" max="3848" width="22.7109375" style="211" customWidth="1"/>
    <col min="3849" max="3853" width="13.7109375" style="211" customWidth="1"/>
    <col min="3854" max="3854" width="4.7109375" style="211" customWidth="1"/>
    <col min="3855" max="3856" width="9.7109375" style="211" customWidth="1"/>
    <col min="3857" max="4096" width="9.140625" style="211"/>
    <col min="4097" max="4097" width="4.7109375" style="211" customWidth="1"/>
    <col min="4098" max="4098" width="24.7109375" style="211" customWidth="1"/>
    <col min="4099" max="4099" width="0" style="211" hidden="1" customWidth="1"/>
    <col min="4100" max="4100" width="6.7109375" style="211" customWidth="1"/>
    <col min="4101" max="4101" width="36.7109375" style="211" customWidth="1"/>
    <col min="4102" max="4103" width="0" style="211" hidden="1" customWidth="1"/>
    <col min="4104" max="4104" width="22.7109375" style="211" customWidth="1"/>
    <col min="4105" max="4109" width="13.7109375" style="211" customWidth="1"/>
    <col min="4110" max="4110" width="4.7109375" style="211" customWidth="1"/>
    <col min="4111" max="4112" width="9.7109375" style="211" customWidth="1"/>
    <col min="4113" max="4352" width="9.140625" style="211"/>
    <col min="4353" max="4353" width="4.7109375" style="211" customWidth="1"/>
    <col min="4354" max="4354" width="24.7109375" style="211" customWidth="1"/>
    <col min="4355" max="4355" width="0" style="211" hidden="1" customWidth="1"/>
    <col min="4356" max="4356" width="6.7109375" style="211" customWidth="1"/>
    <col min="4357" max="4357" width="36.7109375" style="211" customWidth="1"/>
    <col min="4358" max="4359" width="0" style="211" hidden="1" customWidth="1"/>
    <col min="4360" max="4360" width="22.7109375" style="211" customWidth="1"/>
    <col min="4361" max="4365" width="13.7109375" style="211" customWidth="1"/>
    <col min="4366" max="4366" width="4.7109375" style="211" customWidth="1"/>
    <col min="4367" max="4368" width="9.7109375" style="211" customWidth="1"/>
    <col min="4369" max="4608" width="9.140625" style="211"/>
    <col min="4609" max="4609" width="4.7109375" style="211" customWidth="1"/>
    <col min="4610" max="4610" width="24.7109375" style="211" customWidth="1"/>
    <col min="4611" max="4611" width="0" style="211" hidden="1" customWidth="1"/>
    <col min="4612" max="4612" width="6.7109375" style="211" customWidth="1"/>
    <col min="4613" max="4613" width="36.7109375" style="211" customWidth="1"/>
    <col min="4614" max="4615" width="0" style="211" hidden="1" customWidth="1"/>
    <col min="4616" max="4616" width="22.7109375" style="211" customWidth="1"/>
    <col min="4617" max="4621" width="13.7109375" style="211" customWidth="1"/>
    <col min="4622" max="4622" width="4.7109375" style="211" customWidth="1"/>
    <col min="4623" max="4624" width="9.7109375" style="211" customWidth="1"/>
    <col min="4625" max="4864" width="9.140625" style="211"/>
    <col min="4865" max="4865" width="4.7109375" style="211" customWidth="1"/>
    <col min="4866" max="4866" width="24.7109375" style="211" customWidth="1"/>
    <col min="4867" max="4867" width="0" style="211" hidden="1" customWidth="1"/>
    <col min="4868" max="4868" width="6.7109375" style="211" customWidth="1"/>
    <col min="4869" max="4869" width="36.7109375" style="211" customWidth="1"/>
    <col min="4870" max="4871" width="0" style="211" hidden="1" customWidth="1"/>
    <col min="4872" max="4872" width="22.7109375" style="211" customWidth="1"/>
    <col min="4873" max="4877" width="13.7109375" style="211" customWidth="1"/>
    <col min="4878" max="4878" width="4.7109375" style="211" customWidth="1"/>
    <col min="4879" max="4880" width="9.7109375" style="211" customWidth="1"/>
    <col min="4881" max="5120" width="9.140625" style="211"/>
    <col min="5121" max="5121" width="4.7109375" style="211" customWidth="1"/>
    <col min="5122" max="5122" width="24.7109375" style="211" customWidth="1"/>
    <col min="5123" max="5123" width="0" style="211" hidden="1" customWidth="1"/>
    <col min="5124" max="5124" width="6.7109375" style="211" customWidth="1"/>
    <col min="5125" max="5125" width="36.7109375" style="211" customWidth="1"/>
    <col min="5126" max="5127" width="0" style="211" hidden="1" customWidth="1"/>
    <col min="5128" max="5128" width="22.7109375" style="211" customWidth="1"/>
    <col min="5129" max="5133" width="13.7109375" style="211" customWidth="1"/>
    <col min="5134" max="5134" width="4.7109375" style="211" customWidth="1"/>
    <col min="5135" max="5136" width="9.7109375" style="211" customWidth="1"/>
    <col min="5137" max="5376" width="9.140625" style="211"/>
    <col min="5377" max="5377" width="4.7109375" style="211" customWidth="1"/>
    <col min="5378" max="5378" width="24.7109375" style="211" customWidth="1"/>
    <col min="5379" max="5379" width="0" style="211" hidden="1" customWidth="1"/>
    <col min="5380" max="5380" width="6.7109375" style="211" customWidth="1"/>
    <col min="5381" max="5381" width="36.7109375" style="211" customWidth="1"/>
    <col min="5382" max="5383" width="0" style="211" hidden="1" customWidth="1"/>
    <col min="5384" max="5384" width="22.7109375" style="211" customWidth="1"/>
    <col min="5385" max="5389" width="13.7109375" style="211" customWidth="1"/>
    <col min="5390" max="5390" width="4.7109375" style="211" customWidth="1"/>
    <col min="5391" max="5392" width="9.7109375" style="211" customWidth="1"/>
    <col min="5393" max="5632" width="9.140625" style="211"/>
    <col min="5633" max="5633" width="4.7109375" style="211" customWidth="1"/>
    <col min="5634" max="5634" width="24.7109375" style="211" customWidth="1"/>
    <col min="5635" max="5635" width="0" style="211" hidden="1" customWidth="1"/>
    <col min="5636" max="5636" width="6.7109375" style="211" customWidth="1"/>
    <col min="5637" max="5637" width="36.7109375" style="211" customWidth="1"/>
    <col min="5638" max="5639" width="0" style="211" hidden="1" customWidth="1"/>
    <col min="5640" max="5640" width="22.7109375" style="211" customWidth="1"/>
    <col min="5641" max="5645" width="13.7109375" style="211" customWidth="1"/>
    <col min="5646" max="5646" width="4.7109375" style="211" customWidth="1"/>
    <col min="5647" max="5648" width="9.7109375" style="211" customWidth="1"/>
    <col min="5649" max="5888" width="9.140625" style="211"/>
    <col min="5889" max="5889" width="4.7109375" style="211" customWidth="1"/>
    <col min="5890" max="5890" width="24.7109375" style="211" customWidth="1"/>
    <col min="5891" max="5891" width="0" style="211" hidden="1" customWidth="1"/>
    <col min="5892" max="5892" width="6.7109375" style="211" customWidth="1"/>
    <col min="5893" max="5893" width="36.7109375" style="211" customWidth="1"/>
    <col min="5894" max="5895" width="0" style="211" hidden="1" customWidth="1"/>
    <col min="5896" max="5896" width="22.7109375" style="211" customWidth="1"/>
    <col min="5897" max="5901" width="13.7109375" style="211" customWidth="1"/>
    <col min="5902" max="5902" width="4.7109375" style="211" customWidth="1"/>
    <col min="5903" max="5904" width="9.7109375" style="211" customWidth="1"/>
    <col min="5905" max="6144" width="9.140625" style="211"/>
    <col min="6145" max="6145" width="4.7109375" style="211" customWidth="1"/>
    <col min="6146" max="6146" width="24.7109375" style="211" customWidth="1"/>
    <col min="6147" max="6147" width="0" style="211" hidden="1" customWidth="1"/>
    <col min="6148" max="6148" width="6.7109375" style="211" customWidth="1"/>
    <col min="6149" max="6149" width="36.7109375" style="211" customWidth="1"/>
    <col min="6150" max="6151" width="0" style="211" hidden="1" customWidth="1"/>
    <col min="6152" max="6152" width="22.7109375" style="211" customWidth="1"/>
    <col min="6153" max="6157" width="13.7109375" style="211" customWidth="1"/>
    <col min="6158" max="6158" width="4.7109375" style="211" customWidth="1"/>
    <col min="6159" max="6160" width="9.7109375" style="211" customWidth="1"/>
    <col min="6161" max="6400" width="9.140625" style="211"/>
    <col min="6401" max="6401" width="4.7109375" style="211" customWidth="1"/>
    <col min="6402" max="6402" width="24.7109375" style="211" customWidth="1"/>
    <col min="6403" max="6403" width="0" style="211" hidden="1" customWidth="1"/>
    <col min="6404" max="6404" width="6.7109375" style="211" customWidth="1"/>
    <col min="6405" max="6405" width="36.7109375" style="211" customWidth="1"/>
    <col min="6406" max="6407" width="0" style="211" hidden="1" customWidth="1"/>
    <col min="6408" max="6408" width="22.7109375" style="211" customWidth="1"/>
    <col min="6409" max="6413" width="13.7109375" style="211" customWidth="1"/>
    <col min="6414" max="6414" width="4.7109375" style="211" customWidth="1"/>
    <col min="6415" max="6416" width="9.7109375" style="211" customWidth="1"/>
    <col min="6417" max="6656" width="9.140625" style="211"/>
    <col min="6657" max="6657" width="4.7109375" style="211" customWidth="1"/>
    <col min="6658" max="6658" width="24.7109375" style="211" customWidth="1"/>
    <col min="6659" max="6659" width="0" style="211" hidden="1" customWidth="1"/>
    <col min="6660" max="6660" width="6.7109375" style="211" customWidth="1"/>
    <col min="6661" max="6661" width="36.7109375" style="211" customWidth="1"/>
    <col min="6662" max="6663" width="0" style="211" hidden="1" customWidth="1"/>
    <col min="6664" max="6664" width="22.7109375" style="211" customWidth="1"/>
    <col min="6665" max="6669" width="13.7109375" style="211" customWidth="1"/>
    <col min="6670" max="6670" width="4.7109375" style="211" customWidth="1"/>
    <col min="6671" max="6672" width="9.7109375" style="211" customWidth="1"/>
    <col min="6673" max="6912" width="9.140625" style="211"/>
    <col min="6913" max="6913" width="4.7109375" style="211" customWidth="1"/>
    <col min="6914" max="6914" width="24.7109375" style="211" customWidth="1"/>
    <col min="6915" max="6915" width="0" style="211" hidden="1" customWidth="1"/>
    <col min="6916" max="6916" width="6.7109375" style="211" customWidth="1"/>
    <col min="6917" max="6917" width="36.7109375" style="211" customWidth="1"/>
    <col min="6918" max="6919" width="0" style="211" hidden="1" customWidth="1"/>
    <col min="6920" max="6920" width="22.7109375" style="211" customWidth="1"/>
    <col min="6921" max="6925" width="13.7109375" style="211" customWidth="1"/>
    <col min="6926" max="6926" width="4.7109375" style="211" customWidth="1"/>
    <col min="6927" max="6928" width="9.7109375" style="211" customWidth="1"/>
    <col min="6929" max="7168" width="9.140625" style="211"/>
    <col min="7169" max="7169" width="4.7109375" style="211" customWidth="1"/>
    <col min="7170" max="7170" width="24.7109375" style="211" customWidth="1"/>
    <col min="7171" max="7171" width="0" style="211" hidden="1" customWidth="1"/>
    <col min="7172" max="7172" width="6.7109375" style="211" customWidth="1"/>
    <col min="7173" max="7173" width="36.7109375" style="211" customWidth="1"/>
    <col min="7174" max="7175" width="0" style="211" hidden="1" customWidth="1"/>
    <col min="7176" max="7176" width="22.7109375" style="211" customWidth="1"/>
    <col min="7177" max="7181" width="13.7109375" style="211" customWidth="1"/>
    <col min="7182" max="7182" width="4.7109375" style="211" customWidth="1"/>
    <col min="7183" max="7184" width="9.7109375" style="211" customWidth="1"/>
    <col min="7185" max="7424" width="9.140625" style="211"/>
    <col min="7425" max="7425" width="4.7109375" style="211" customWidth="1"/>
    <col min="7426" max="7426" width="24.7109375" style="211" customWidth="1"/>
    <col min="7427" max="7427" width="0" style="211" hidden="1" customWidth="1"/>
    <col min="7428" max="7428" width="6.7109375" style="211" customWidth="1"/>
    <col min="7429" max="7429" width="36.7109375" style="211" customWidth="1"/>
    <col min="7430" max="7431" width="0" style="211" hidden="1" customWidth="1"/>
    <col min="7432" max="7432" width="22.7109375" style="211" customWidth="1"/>
    <col min="7433" max="7437" width="13.7109375" style="211" customWidth="1"/>
    <col min="7438" max="7438" width="4.7109375" style="211" customWidth="1"/>
    <col min="7439" max="7440" width="9.7109375" style="211" customWidth="1"/>
    <col min="7441" max="7680" width="9.140625" style="211"/>
    <col min="7681" max="7681" width="4.7109375" style="211" customWidth="1"/>
    <col min="7682" max="7682" width="24.7109375" style="211" customWidth="1"/>
    <col min="7683" max="7683" width="0" style="211" hidden="1" customWidth="1"/>
    <col min="7684" max="7684" width="6.7109375" style="211" customWidth="1"/>
    <col min="7685" max="7685" width="36.7109375" style="211" customWidth="1"/>
    <col min="7686" max="7687" width="0" style="211" hidden="1" customWidth="1"/>
    <col min="7688" max="7688" width="22.7109375" style="211" customWidth="1"/>
    <col min="7689" max="7693" width="13.7109375" style="211" customWidth="1"/>
    <col min="7694" max="7694" width="4.7109375" style="211" customWidth="1"/>
    <col min="7695" max="7696" width="9.7109375" style="211" customWidth="1"/>
    <col min="7697" max="7936" width="9.140625" style="211"/>
    <col min="7937" max="7937" width="4.7109375" style="211" customWidth="1"/>
    <col min="7938" max="7938" width="24.7109375" style="211" customWidth="1"/>
    <col min="7939" max="7939" width="0" style="211" hidden="1" customWidth="1"/>
    <col min="7940" max="7940" width="6.7109375" style="211" customWidth="1"/>
    <col min="7941" max="7941" width="36.7109375" style="211" customWidth="1"/>
    <col min="7942" max="7943" width="0" style="211" hidden="1" customWidth="1"/>
    <col min="7944" max="7944" width="22.7109375" style="211" customWidth="1"/>
    <col min="7945" max="7949" width="13.7109375" style="211" customWidth="1"/>
    <col min="7950" max="7950" width="4.7109375" style="211" customWidth="1"/>
    <col min="7951" max="7952" width="9.7109375" style="211" customWidth="1"/>
    <col min="7953" max="8192" width="9.140625" style="211"/>
    <col min="8193" max="8193" width="4.7109375" style="211" customWidth="1"/>
    <col min="8194" max="8194" width="24.7109375" style="211" customWidth="1"/>
    <col min="8195" max="8195" width="0" style="211" hidden="1" customWidth="1"/>
    <col min="8196" max="8196" width="6.7109375" style="211" customWidth="1"/>
    <col min="8197" max="8197" width="36.7109375" style="211" customWidth="1"/>
    <col min="8198" max="8199" width="0" style="211" hidden="1" customWidth="1"/>
    <col min="8200" max="8200" width="22.7109375" style="211" customWidth="1"/>
    <col min="8201" max="8205" width="13.7109375" style="211" customWidth="1"/>
    <col min="8206" max="8206" width="4.7109375" style="211" customWidth="1"/>
    <col min="8207" max="8208" width="9.7109375" style="211" customWidth="1"/>
    <col min="8209" max="8448" width="9.140625" style="211"/>
    <col min="8449" max="8449" width="4.7109375" style="211" customWidth="1"/>
    <col min="8450" max="8450" width="24.7109375" style="211" customWidth="1"/>
    <col min="8451" max="8451" width="0" style="211" hidden="1" customWidth="1"/>
    <col min="8452" max="8452" width="6.7109375" style="211" customWidth="1"/>
    <col min="8453" max="8453" width="36.7109375" style="211" customWidth="1"/>
    <col min="8454" max="8455" width="0" style="211" hidden="1" customWidth="1"/>
    <col min="8456" max="8456" width="22.7109375" style="211" customWidth="1"/>
    <col min="8457" max="8461" width="13.7109375" style="211" customWidth="1"/>
    <col min="8462" max="8462" width="4.7109375" style="211" customWidth="1"/>
    <col min="8463" max="8464" width="9.7109375" style="211" customWidth="1"/>
    <col min="8465" max="8704" width="9.140625" style="211"/>
    <col min="8705" max="8705" width="4.7109375" style="211" customWidth="1"/>
    <col min="8706" max="8706" width="24.7109375" style="211" customWidth="1"/>
    <col min="8707" max="8707" width="0" style="211" hidden="1" customWidth="1"/>
    <col min="8708" max="8708" width="6.7109375" style="211" customWidth="1"/>
    <col min="8709" max="8709" width="36.7109375" style="211" customWidth="1"/>
    <col min="8710" max="8711" width="0" style="211" hidden="1" customWidth="1"/>
    <col min="8712" max="8712" width="22.7109375" style="211" customWidth="1"/>
    <col min="8713" max="8717" width="13.7109375" style="211" customWidth="1"/>
    <col min="8718" max="8718" width="4.7109375" style="211" customWidth="1"/>
    <col min="8719" max="8720" width="9.7109375" style="211" customWidth="1"/>
    <col min="8721" max="8960" width="9.140625" style="211"/>
    <col min="8961" max="8961" width="4.7109375" style="211" customWidth="1"/>
    <col min="8962" max="8962" width="24.7109375" style="211" customWidth="1"/>
    <col min="8963" max="8963" width="0" style="211" hidden="1" customWidth="1"/>
    <col min="8964" max="8964" width="6.7109375" style="211" customWidth="1"/>
    <col min="8965" max="8965" width="36.7109375" style="211" customWidth="1"/>
    <col min="8966" max="8967" width="0" style="211" hidden="1" customWidth="1"/>
    <col min="8968" max="8968" width="22.7109375" style="211" customWidth="1"/>
    <col min="8969" max="8973" width="13.7109375" style="211" customWidth="1"/>
    <col min="8974" max="8974" width="4.7109375" style="211" customWidth="1"/>
    <col min="8975" max="8976" width="9.7109375" style="211" customWidth="1"/>
    <col min="8977" max="9216" width="9.140625" style="211"/>
    <col min="9217" max="9217" width="4.7109375" style="211" customWidth="1"/>
    <col min="9218" max="9218" width="24.7109375" style="211" customWidth="1"/>
    <col min="9219" max="9219" width="0" style="211" hidden="1" customWidth="1"/>
    <col min="9220" max="9220" width="6.7109375" style="211" customWidth="1"/>
    <col min="9221" max="9221" width="36.7109375" style="211" customWidth="1"/>
    <col min="9222" max="9223" width="0" style="211" hidden="1" customWidth="1"/>
    <col min="9224" max="9224" width="22.7109375" style="211" customWidth="1"/>
    <col min="9225" max="9229" width="13.7109375" style="211" customWidth="1"/>
    <col min="9230" max="9230" width="4.7109375" style="211" customWidth="1"/>
    <col min="9231" max="9232" width="9.7109375" style="211" customWidth="1"/>
    <col min="9233" max="9472" width="9.140625" style="211"/>
    <col min="9473" max="9473" width="4.7109375" style="211" customWidth="1"/>
    <col min="9474" max="9474" width="24.7109375" style="211" customWidth="1"/>
    <col min="9475" max="9475" width="0" style="211" hidden="1" customWidth="1"/>
    <col min="9476" max="9476" width="6.7109375" style="211" customWidth="1"/>
    <col min="9477" max="9477" width="36.7109375" style="211" customWidth="1"/>
    <col min="9478" max="9479" width="0" style="211" hidden="1" customWidth="1"/>
    <col min="9480" max="9480" width="22.7109375" style="211" customWidth="1"/>
    <col min="9481" max="9485" width="13.7109375" style="211" customWidth="1"/>
    <col min="9486" max="9486" width="4.7109375" style="211" customWidth="1"/>
    <col min="9487" max="9488" width="9.7109375" style="211" customWidth="1"/>
    <col min="9489" max="9728" width="9.140625" style="211"/>
    <col min="9729" max="9729" width="4.7109375" style="211" customWidth="1"/>
    <col min="9730" max="9730" width="24.7109375" style="211" customWidth="1"/>
    <col min="9731" max="9731" width="0" style="211" hidden="1" customWidth="1"/>
    <col min="9732" max="9732" width="6.7109375" style="211" customWidth="1"/>
    <col min="9733" max="9733" width="36.7109375" style="211" customWidth="1"/>
    <col min="9734" max="9735" width="0" style="211" hidden="1" customWidth="1"/>
    <col min="9736" max="9736" width="22.7109375" style="211" customWidth="1"/>
    <col min="9737" max="9741" width="13.7109375" style="211" customWidth="1"/>
    <col min="9742" max="9742" width="4.7109375" style="211" customWidth="1"/>
    <col min="9743" max="9744" width="9.7109375" style="211" customWidth="1"/>
    <col min="9745" max="9984" width="9.140625" style="211"/>
    <col min="9985" max="9985" width="4.7109375" style="211" customWidth="1"/>
    <col min="9986" max="9986" width="24.7109375" style="211" customWidth="1"/>
    <col min="9987" max="9987" width="0" style="211" hidden="1" customWidth="1"/>
    <col min="9988" max="9988" width="6.7109375" style="211" customWidth="1"/>
    <col min="9989" max="9989" width="36.7109375" style="211" customWidth="1"/>
    <col min="9990" max="9991" width="0" style="211" hidden="1" customWidth="1"/>
    <col min="9992" max="9992" width="22.7109375" style="211" customWidth="1"/>
    <col min="9993" max="9997" width="13.7109375" style="211" customWidth="1"/>
    <col min="9998" max="9998" width="4.7109375" style="211" customWidth="1"/>
    <col min="9999" max="10000" width="9.7109375" style="211" customWidth="1"/>
    <col min="10001" max="10240" width="9.140625" style="211"/>
    <col min="10241" max="10241" width="4.7109375" style="211" customWidth="1"/>
    <col min="10242" max="10242" width="24.7109375" style="211" customWidth="1"/>
    <col min="10243" max="10243" width="0" style="211" hidden="1" customWidth="1"/>
    <col min="10244" max="10244" width="6.7109375" style="211" customWidth="1"/>
    <col min="10245" max="10245" width="36.7109375" style="211" customWidth="1"/>
    <col min="10246" max="10247" width="0" style="211" hidden="1" customWidth="1"/>
    <col min="10248" max="10248" width="22.7109375" style="211" customWidth="1"/>
    <col min="10249" max="10253" width="13.7109375" style="211" customWidth="1"/>
    <col min="10254" max="10254" width="4.7109375" style="211" customWidth="1"/>
    <col min="10255" max="10256" width="9.7109375" style="211" customWidth="1"/>
    <col min="10257" max="10496" width="9.140625" style="211"/>
    <col min="10497" max="10497" width="4.7109375" style="211" customWidth="1"/>
    <col min="10498" max="10498" width="24.7109375" style="211" customWidth="1"/>
    <col min="10499" max="10499" width="0" style="211" hidden="1" customWidth="1"/>
    <col min="10500" max="10500" width="6.7109375" style="211" customWidth="1"/>
    <col min="10501" max="10501" width="36.7109375" style="211" customWidth="1"/>
    <col min="10502" max="10503" width="0" style="211" hidden="1" customWidth="1"/>
    <col min="10504" max="10504" width="22.7109375" style="211" customWidth="1"/>
    <col min="10505" max="10509" width="13.7109375" style="211" customWidth="1"/>
    <col min="10510" max="10510" width="4.7109375" style="211" customWidth="1"/>
    <col min="10511" max="10512" width="9.7109375" style="211" customWidth="1"/>
    <col min="10513" max="10752" width="9.140625" style="211"/>
    <col min="10753" max="10753" width="4.7109375" style="211" customWidth="1"/>
    <col min="10754" max="10754" width="24.7109375" style="211" customWidth="1"/>
    <col min="10755" max="10755" width="0" style="211" hidden="1" customWidth="1"/>
    <col min="10756" max="10756" width="6.7109375" style="211" customWidth="1"/>
    <col min="10757" max="10757" width="36.7109375" style="211" customWidth="1"/>
    <col min="10758" max="10759" width="0" style="211" hidden="1" customWidth="1"/>
    <col min="10760" max="10760" width="22.7109375" style="211" customWidth="1"/>
    <col min="10761" max="10765" width="13.7109375" style="211" customWidth="1"/>
    <col min="10766" max="10766" width="4.7109375" style="211" customWidth="1"/>
    <col min="10767" max="10768" width="9.7109375" style="211" customWidth="1"/>
    <col min="10769" max="11008" width="9.140625" style="211"/>
    <col min="11009" max="11009" width="4.7109375" style="211" customWidth="1"/>
    <col min="11010" max="11010" width="24.7109375" style="211" customWidth="1"/>
    <col min="11011" max="11011" width="0" style="211" hidden="1" customWidth="1"/>
    <col min="11012" max="11012" width="6.7109375" style="211" customWidth="1"/>
    <col min="11013" max="11013" width="36.7109375" style="211" customWidth="1"/>
    <col min="11014" max="11015" width="0" style="211" hidden="1" customWidth="1"/>
    <col min="11016" max="11016" width="22.7109375" style="211" customWidth="1"/>
    <col min="11017" max="11021" width="13.7109375" style="211" customWidth="1"/>
    <col min="11022" max="11022" width="4.7109375" style="211" customWidth="1"/>
    <col min="11023" max="11024" width="9.7109375" style="211" customWidth="1"/>
    <col min="11025" max="11264" width="9.140625" style="211"/>
    <col min="11265" max="11265" width="4.7109375" style="211" customWidth="1"/>
    <col min="11266" max="11266" width="24.7109375" style="211" customWidth="1"/>
    <col min="11267" max="11267" width="0" style="211" hidden="1" customWidth="1"/>
    <col min="11268" max="11268" width="6.7109375" style="211" customWidth="1"/>
    <col min="11269" max="11269" width="36.7109375" style="211" customWidth="1"/>
    <col min="11270" max="11271" width="0" style="211" hidden="1" customWidth="1"/>
    <col min="11272" max="11272" width="22.7109375" style="211" customWidth="1"/>
    <col min="11273" max="11277" width="13.7109375" style="211" customWidth="1"/>
    <col min="11278" max="11278" width="4.7109375" style="211" customWidth="1"/>
    <col min="11279" max="11280" width="9.7109375" style="211" customWidth="1"/>
    <col min="11281" max="11520" width="9.140625" style="211"/>
    <col min="11521" max="11521" width="4.7109375" style="211" customWidth="1"/>
    <col min="11522" max="11522" width="24.7109375" style="211" customWidth="1"/>
    <col min="11523" max="11523" width="0" style="211" hidden="1" customWidth="1"/>
    <col min="11524" max="11524" width="6.7109375" style="211" customWidth="1"/>
    <col min="11525" max="11525" width="36.7109375" style="211" customWidth="1"/>
    <col min="11526" max="11527" width="0" style="211" hidden="1" customWidth="1"/>
    <col min="11528" max="11528" width="22.7109375" style="211" customWidth="1"/>
    <col min="11529" max="11533" width="13.7109375" style="211" customWidth="1"/>
    <col min="11534" max="11534" width="4.7109375" style="211" customWidth="1"/>
    <col min="11535" max="11536" width="9.7109375" style="211" customWidth="1"/>
    <col min="11537" max="11776" width="9.140625" style="211"/>
    <col min="11777" max="11777" width="4.7109375" style="211" customWidth="1"/>
    <col min="11778" max="11778" width="24.7109375" style="211" customWidth="1"/>
    <col min="11779" max="11779" width="0" style="211" hidden="1" customWidth="1"/>
    <col min="11780" max="11780" width="6.7109375" style="211" customWidth="1"/>
    <col min="11781" max="11781" width="36.7109375" style="211" customWidth="1"/>
    <col min="11782" max="11783" width="0" style="211" hidden="1" customWidth="1"/>
    <col min="11784" max="11784" width="22.7109375" style="211" customWidth="1"/>
    <col min="11785" max="11789" width="13.7109375" style="211" customWidth="1"/>
    <col min="11790" max="11790" width="4.7109375" style="211" customWidth="1"/>
    <col min="11791" max="11792" width="9.7109375" style="211" customWidth="1"/>
    <col min="11793" max="12032" width="9.140625" style="211"/>
    <col min="12033" max="12033" width="4.7109375" style="211" customWidth="1"/>
    <col min="12034" max="12034" width="24.7109375" style="211" customWidth="1"/>
    <col min="12035" max="12035" width="0" style="211" hidden="1" customWidth="1"/>
    <col min="12036" max="12036" width="6.7109375" style="211" customWidth="1"/>
    <col min="12037" max="12037" width="36.7109375" style="211" customWidth="1"/>
    <col min="12038" max="12039" width="0" style="211" hidden="1" customWidth="1"/>
    <col min="12040" max="12040" width="22.7109375" style="211" customWidth="1"/>
    <col min="12041" max="12045" width="13.7109375" style="211" customWidth="1"/>
    <col min="12046" max="12046" width="4.7109375" style="211" customWidth="1"/>
    <col min="12047" max="12048" width="9.7109375" style="211" customWidth="1"/>
    <col min="12049" max="12288" width="9.140625" style="211"/>
    <col min="12289" max="12289" width="4.7109375" style="211" customWidth="1"/>
    <col min="12290" max="12290" width="24.7109375" style="211" customWidth="1"/>
    <col min="12291" max="12291" width="0" style="211" hidden="1" customWidth="1"/>
    <col min="12292" max="12292" width="6.7109375" style="211" customWidth="1"/>
    <col min="12293" max="12293" width="36.7109375" style="211" customWidth="1"/>
    <col min="12294" max="12295" width="0" style="211" hidden="1" customWidth="1"/>
    <col min="12296" max="12296" width="22.7109375" style="211" customWidth="1"/>
    <col min="12297" max="12301" width="13.7109375" style="211" customWidth="1"/>
    <col min="12302" max="12302" width="4.7109375" style="211" customWidth="1"/>
    <col min="12303" max="12304" width="9.7109375" style="211" customWidth="1"/>
    <col min="12305" max="12544" width="9.140625" style="211"/>
    <col min="12545" max="12545" width="4.7109375" style="211" customWidth="1"/>
    <col min="12546" max="12546" width="24.7109375" style="211" customWidth="1"/>
    <col min="12547" max="12547" width="0" style="211" hidden="1" customWidth="1"/>
    <col min="12548" max="12548" width="6.7109375" style="211" customWidth="1"/>
    <col min="12549" max="12549" width="36.7109375" style="211" customWidth="1"/>
    <col min="12550" max="12551" width="0" style="211" hidden="1" customWidth="1"/>
    <col min="12552" max="12552" width="22.7109375" style="211" customWidth="1"/>
    <col min="12553" max="12557" width="13.7109375" style="211" customWidth="1"/>
    <col min="12558" max="12558" width="4.7109375" style="211" customWidth="1"/>
    <col min="12559" max="12560" width="9.7109375" style="211" customWidth="1"/>
    <col min="12561" max="12800" width="9.140625" style="211"/>
    <col min="12801" max="12801" width="4.7109375" style="211" customWidth="1"/>
    <col min="12802" max="12802" width="24.7109375" style="211" customWidth="1"/>
    <col min="12803" max="12803" width="0" style="211" hidden="1" customWidth="1"/>
    <col min="12804" max="12804" width="6.7109375" style="211" customWidth="1"/>
    <col min="12805" max="12805" width="36.7109375" style="211" customWidth="1"/>
    <col min="12806" max="12807" width="0" style="211" hidden="1" customWidth="1"/>
    <col min="12808" max="12808" width="22.7109375" style="211" customWidth="1"/>
    <col min="12809" max="12813" width="13.7109375" style="211" customWidth="1"/>
    <col min="12814" max="12814" width="4.7109375" style="211" customWidth="1"/>
    <col min="12815" max="12816" width="9.7109375" style="211" customWidth="1"/>
    <col min="12817" max="13056" width="9.140625" style="211"/>
    <col min="13057" max="13057" width="4.7109375" style="211" customWidth="1"/>
    <col min="13058" max="13058" width="24.7109375" style="211" customWidth="1"/>
    <col min="13059" max="13059" width="0" style="211" hidden="1" customWidth="1"/>
    <col min="13060" max="13060" width="6.7109375" style="211" customWidth="1"/>
    <col min="13061" max="13061" width="36.7109375" style="211" customWidth="1"/>
    <col min="13062" max="13063" width="0" style="211" hidden="1" customWidth="1"/>
    <col min="13064" max="13064" width="22.7109375" style="211" customWidth="1"/>
    <col min="13065" max="13069" width="13.7109375" style="211" customWidth="1"/>
    <col min="13070" max="13070" width="4.7109375" style="211" customWidth="1"/>
    <col min="13071" max="13072" width="9.7109375" style="211" customWidth="1"/>
    <col min="13073" max="13312" width="9.140625" style="211"/>
    <col min="13313" max="13313" width="4.7109375" style="211" customWidth="1"/>
    <col min="13314" max="13314" width="24.7109375" style="211" customWidth="1"/>
    <col min="13315" max="13315" width="0" style="211" hidden="1" customWidth="1"/>
    <col min="13316" max="13316" width="6.7109375" style="211" customWidth="1"/>
    <col min="13317" max="13317" width="36.7109375" style="211" customWidth="1"/>
    <col min="13318" max="13319" width="0" style="211" hidden="1" customWidth="1"/>
    <col min="13320" max="13320" width="22.7109375" style="211" customWidth="1"/>
    <col min="13321" max="13325" width="13.7109375" style="211" customWidth="1"/>
    <col min="13326" max="13326" width="4.7109375" style="211" customWidth="1"/>
    <col min="13327" max="13328" width="9.7109375" style="211" customWidth="1"/>
    <col min="13329" max="13568" width="9.140625" style="211"/>
    <col min="13569" max="13569" width="4.7109375" style="211" customWidth="1"/>
    <col min="13570" max="13570" width="24.7109375" style="211" customWidth="1"/>
    <col min="13571" max="13571" width="0" style="211" hidden="1" customWidth="1"/>
    <col min="13572" max="13572" width="6.7109375" style="211" customWidth="1"/>
    <col min="13573" max="13573" width="36.7109375" style="211" customWidth="1"/>
    <col min="13574" max="13575" width="0" style="211" hidden="1" customWidth="1"/>
    <col min="13576" max="13576" width="22.7109375" style="211" customWidth="1"/>
    <col min="13577" max="13581" width="13.7109375" style="211" customWidth="1"/>
    <col min="13582" max="13582" width="4.7109375" style="211" customWidth="1"/>
    <col min="13583" max="13584" width="9.7109375" style="211" customWidth="1"/>
    <col min="13585" max="13824" width="9.140625" style="211"/>
    <col min="13825" max="13825" width="4.7109375" style="211" customWidth="1"/>
    <col min="13826" max="13826" width="24.7109375" style="211" customWidth="1"/>
    <col min="13827" max="13827" width="0" style="211" hidden="1" customWidth="1"/>
    <col min="13828" max="13828" width="6.7109375" style="211" customWidth="1"/>
    <col min="13829" max="13829" width="36.7109375" style="211" customWidth="1"/>
    <col min="13830" max="13831" width="0" style="211" hidden="1" customWidth="1"/>
    <col min="13832" max="13832" width="22.7109375" style="211" customWidth="1"/>
    <col min="13833" max="13837" width="13.7109375" style="211" customWidth="1"/>
    <col min="13838" max="13838" width="4.7109375" style="211" customWidth="1"/>
    <col min="13839" max="13840" width="9.7109375" style="211" customWidth="1"/>
    <col min="13841" max="14080" width="9.140625" style="211"/>
    <col min="14081" max="14081" width="4.7109375" style="211" customWidth="1"/>
    <col min="14082" max="14082" width="24.7109375" style="211" customWidth="1"/>
    <col min="14083" max="14083" width="0" style="211" hidden="1" customWidth="1"/>
    <col min="14084" max="14084" width="6.7109375" style="211" customWidth="1"/>
    <col min="14085" max="14085" width="36.7109375" style="211" customWidth="1"/>
    <col min="14086" max="14087" width="0" style="211" hidden="1" customWidth="1"/>
    <col min="14088" max="14088" width="22.7109375" style="211" customWidth="1"/>
    <col min="14089" max="14093" width="13.7109375" style="211" customWidth="1"/>
    <col min="14094" max="14094" width="4.7109375" style="211" customWidth="1"/>
    <col min="14095" max="14096" width="9.7109375" style="211" customWidth="1"/>
    <col min="14097" max="14336" width="9.140625" style="211"/>
    <col min="14337" max="14337" width="4.7109375" style="211" customWidth="1"/>
    <col min="14338" max="14338" width="24.7109375" style="211" customWidth="1"/>
    <col min="14339" max="14339" width="0" style="211" hidden="1" customWidth="1"/>
    <col min="14340" max="14340" width="6.7109375" style="211" customWidth="1"/>
    <col min="14341" max="14341" width="36.7109375" style="211" customWidth="1"/>
    <col min="14342" max="14343" width="0" style="211" hidden="1" customWidth="1"/>
    <col min="14344" max="14344" width="22.7109375" style="211" customWidth="1"/>
    <col min="14345" max="14349" width="13.7109375" style="211" customWidth="1"/>
    <col min="14350" max="14350" width="4.7109375" style="211" customWidth="1"/>
    <col min="14351" max="14352" width="9.7109375" style="211" customWidth="1"/>
    <col min="14353" max="14592" width="9.140625" style="211"/>
    <col min="14593" max="14593" width="4.7109375" style="211" customWidth="1"/>
    <col min="14594" max="14594" width="24.7109375" style="211" customWidth="1"/>
    <col min="14595" max="14595" width="0" style="211" hidden="1" customWidth="1"/>
    <col min="14596" max="14596" width="6.7109375" style="211" customWidth="1"/>
    <col min="14597" max="14597" width="36.7109375" style="211" customWidth="1"/>
    <col min="14598" max="14599" width="0" style="211" hidden="1" customWidth="1"/>
    <col min="14600" max="14600" width="22.7109375" style="211" customWidth="1"/>
    <col min="14601" max="14605" width="13.7109375" style="211" customWidth="1"/>
    <col min="14606" max="14606" width="4.7109375" style="211" customWidth="1"/>
    <col min="14607" max="14608" width="9.7109375" style="211" customWidth="1"/>
    <col min="14609" max="14848" width="9.140625" style="211"/>
    <col min="14849" max="14849" width="4.7109375" style="211" customWidth="1"/>
    <col min="14850" max="14850" width="24.7109375" style="211" customWidth="1"/>
    <col min="14851" max="14851" width="0" style="211" hidden="1" customWidth="1"/>
    <col min="14852" max="14852" width="6.7109375" style="211" customWidth="1"/>
    <col min="14853" max="14853" width="36.7109375" style="211" customWidth="1"/>
    <col min="14854" max="14855" width="0" style="211" hidden="1" customWidth="1"/>
    <col min="14856" max="14856" width="22.7109375" style="211" customWidth="1"/>
    <col min="14857" max="14861" width="13.7109375" style="211" customWidth="1"/>
    <col min="14862" max="14862" width="4.7109375" style="211" customWidth="1"/>
    <col min="14863" max="14864" width="9.7109375" style="211" customWidth="1"/>
    <col min="14865" max="15104" width="9.140625" style="211"/>
    <col min="15105" max="15105" width="4.7109375" style="211" customWidth="1"/>
    <col min="15106" max="15106" width="24.7109375" style="211" customWidth="1"/>
    <col min="15107" max="15107" width="0" style="211" hidden="1" customWidth="1"/>
    <col min="15108" max="15108" width="6.7109375" style="211" customWidth="1"/>
    <col min="15109" max="15109" width="36.7109375" style="211" customWidth="1"/>
    <col min="15110" max="15111" width="0" style="211" hidden="1" customWidth="1"/>
    <col min="15112" max="15112" width="22.7109375" style="211" customWidth="1"/>
    <col min="15113" max="15117" width="13.7109375" style="211" customWidth="1"/>
    <col min="15118" max="15118" width="4.7109375" style="211" customWidth="1"/>
    <col min="15119" max="15120" width="9.7109375" style="211" customWidth="1"/>
    <col min="15121" max="15360" width="9.140625" style="211"/>
    <col min="15361" max="15361" width="4.7109375" style="211" customWidth="1"/>
    <col min="15362" max="15362" width="24.7109375" style="211" customWidth="1"/>
    <col min="15363" max="15363" width="0" style="211" hidden="1" customWidth="1"/>
    <col min="15364" max="15364" width="6.7109375" style="211" customWidth="1"/>
    <col min="15365" max="15365" width="36.7109375" style="211" customWidth="1"/>
    <col min="15366" max="15367" width="0" style="211" hidden="1" customWidth="1"/>
    <col min="15368" max="15368" width="22.7109375" style="211" customWidth="1"/>
    <col min="15369" max="15373" width="13.7109375" style="211" customWidth="1"/>
    <col min="15374" max="15374" width="4.7109375" style="211" customWidth="1"/>
    <col min="15375" max="15376" width="9.7109375" style="211" customWidth="1"/>
    <col min="15377" max="15616" width="9.140625" style="211"/>
    <col min="15617" max="15617" width="4.7109375" style="211" customWidth="1"/>
    <col min="15618" max="15618" width="24.7109375" style="211" customWidth="1"/>
    <col min="15619" max="15619" width="0" style="211" hidden="1" customWidth="1"/>
    <col min="15620" max="15620" width="6.7109375" style="211" customWidth="1"/>
    <col min="15621" max="15621" width="36.7109375" style="211" customWidth="1"/>
    <col min="15622" max="15623" width="0" style="211" hidden="1" customWidth="1"/>
    <col min="15624" max="15624" width="22.7109375" style="211" customWidth="1"/>
    <col min="15625" max="15629" width="13.7109375" style="211" customWidth="1"/>
    <col min="15630" max="15630" width="4.7109375" style="211" customWidth="1"/>
    <col min="15631" max="15632" width="9.7109375" style="211" customWidth="1"/>
    <col min="15633" max="15872" width="9.140625" style="211"/>
    <col min="15873" max="15873" width="4.7109375" style="211" customWidth="1"/>
    <col min="15874" max="15874" width="24.7109375" style="211" customWidth="1"/>
    <col min="15875" max="15875" width="0" style="211" hidden="1" customWidth="1"/>
    <col min="15876" max="15876" width="6.7109375" style="211" customWidth="1"/>
    <col min="15877" max="15877" width="36.7109375" style="211" customWidth="1"/>
    <col min="15878" max="15879" width="0" style="211" hidden="1" customWidth="1"/>
    <col min="15880" max="15880" width="22.7109375" style="211" customWidth="1"/>
    <col min="15881" max="15885" width="13.7109375" style="211" customWidth="1"/>
    <col min="15886" max="15886" width="4.7109375" style="211" customWidth="1"/>
    <col min="15887" max="15888" width="9.7109375" style="211" customWidth="1"/>
    <col min="15889" max="16128" width="9.140625" style="211"/>
    <col min="16129" max="16129" width="4.7109375" style="211" customWidth="1"/>
    <col min="16130" max="16130" width="24.7109375" style="211" customWidth="1"/>
    <col min="16131" max="16131" width="0" style="211" hidden="1" customWidth="1"/>
    <col min="16132" max="16132" width="6.7109375" style="211" customWidth="1"/>
    <col min="16133" max="16133" width="36.7109375" style="211" customWidth="1"/>
    <col min="16134" max="16135" width="0" style="211" hidden="1" customWidth="1"/>
    <col min="16136" max="16136" width="22.7109375" style="211" customWidth="1"/>
    <col min="16137" max="16141" width="13.7109375" style="211" customWidth="1"/>
    <col min="16142" max="16142" width="4.7109375" style="211" customWidth="1"/>
    <col min="16143" max="16144" width="9.7109375" style="211" customWidth="1"/>
    <col min="16145" max="16384" width="9.140625" style="211"/>
  </cols>
  <sheetData>
    <row r="1" spans="1:21" s="174" customFormat="1" ht="24.95" customHeight="1">
      <c r="A1" s="281" t="s">
        <v>120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21" s="174" customFormat="1" ht="24.95" customHeight="1">
      <c r="A2" s="282" t="s">
        <v>19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1:21" s="175" customFormat="1" ht="24.95" customHeight="1">
      <c r="A3" s="282" t="s">
        <v>20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</row>
    <row r="4" spans="1:21" s="175" customFormat="1" ht="24.95" customHeight="1">
      <c r="A4" s="283" t="s">
        <v>273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</row>
    <row r="5" spans="1:21" s="175" customFormat="1" ht="24.95" customHeight="1">
      <c r="A5" s="284" t="s">
        <v>280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174"/>
      <c r="R5" s="174"/>
      <c r="S5" s="174"/>
      <c r="T5" s="174"/>
      <c r="U5" s="174"/>
    </row>
    <row r="6" spans="1:21" s="183" customFormat="1" ht="24.95" customHeight="1">
      <c r="A6" s="176" t="s">
        <v>23</v>
      </c>
      <c r="B6" s="177"/>
      <c r="C6" s="178"/>
      <c r="D6" s="178"/>
      <c r="E6" s="179"/>
      <c r="F6" s="179"/>
      <c r="G6" s="179"/>
      <c r="H6" s="179"/>
      <c r="I6" s="179"/>
      <c r="J6" s="180"/>
      <c r="K6" s="179"/>
      <c r="L6" s="181"/>
      <c r="M6" s="182"/>
      <c r="N6" s="285" t="s">
        <v>121</v>
      </c>
      <c r="O6" s="285"/>
      <c r="P6" s="285"/>
    </row>
    <row r="7" spans="1:21" s="184" customFormat="1" ht="20.100000000000001" customHeight="1">
      <c r="A7" s="252" t="s">
        <v>1</v>
      </c>
      <c r="B7" s="253" t="s">
        <v>17</v>
      </c>
      <c r="C7" s="257" t="s">
        <v>12</v>
      </c>
      <c r="D7" s="277" t="s">
        <v>11</v>
      </c>
      <c r="E7" s="279" t="s">
        <v>18</v>
      </c>
      <c r="F7" s="257" t="s">
        <v>12</v>
      </c>
      <c r="G7" s="253" t="s">
        <v>8</v>
      </c>
      <c r="H7" s="253" t="s">
        <v>4</v>
      </c>
      <c r="I7" s="253" t="s">
        <v>274</v>
      </c>
      <c r="J7" s="253" t="s">
        <v>275</v>
      </c>
      <c r="K7" s="253" t="s">
        <v>276</v>
      </c>
      <c r="L7" s="253" t="s">
        <v>277</v>
      </c>
      <c r="M7" s="253" t="s">
        <v>278</v>
      </c>
      <c r="N7" s="274" t="s">
        <v>279</v>
      </c>
      <c r="O7" s="257" t="s">
        <v>6</v>
      </c>
      <c r="P7" s="257" t="s">
        <v>21</v>
      </c>
    </row>
    <row r="8" spans="1:21" s="184" customFormat="1" ht="39.950000000000003" customHeight="1">
      <c r="A8" s="276"/>
      <c r="B8" s="257"/>
      <c r="C8" s="275"/>
      <c r="D8" s="278"/>
      <c r="E8" s="280"/>
      <c r="F8" s="275"/>
      <c r="G8" s="257"/>
      <c r="H8" s="257"/>
      <c r="I8" s="257"/>
      <c r="J8" s="257"/>
      <c r="K8" s="257"/>
      <c r="L8" s="257"/>
      <c r="M8" s="257"/>
      <c r="N8" s="247"/>
      <c r="O8" s="275"/>
      <c r="P8" s="258"/>
    </row>
    <row r="9" spans="1:21" s="174" customFormat="1" ht="32.1" customHeight="1">
      <c r="A9" s="185">
        <v>1</v>
      </c>
      <c r="B9" s="122" t="s">
        <v>122</v>
      </c>
      <c r="C9" s="121" t="s">
        <v>123</v>
      </c>
      <c r="D9" s="116" t="s">
        <v>33</v>
      </c>
      <c r="E9" s="64" t="s">
        <v>124</v>
      </c>
      <c r="F9" s="121" t="s">
        <v>161</v>
      </c>
      <c r="G9" s="115" t="s">
        <v>125</v>
      </c>
      <c r="H9" s="117" t="s">
        <v>126</v>
      </c>
      <c r="I9" s="186">
        <v>8.5</v>
      </c>
      <c r="J9" s="186">
        <v>9</v>
      </c>
      <c r="K9" s="186">
        <v>7.6</v>
      </c>
      <c r="L9" s="186">
        <v>7</v>
      </c>
      <c r="M9" s="186">
        <v>8.1999999999999993</v>
      </c>
      <c r="N9" s="187"/>
      <c r="O9" s="186">
        <f>I9+J9+K9+L9+M9</f>
        <v>40.299999999999997</v>
      </c>
      <c r="P9" s="188">
        <f>ROUND(O9/0.5/1,5)</f>
        <v>80.599999999999994</v>
      </c>
    </row>
    <row r="10" spans="1:21" s="174" customFormat="1" ht="24.95" customHeight="1">
      <c r="A10" s="189"/>
      <c r="B10" s="190"/>
      <c r="C10" s="190"/>
      <c r="D10" s="190"/>
      <c r="E10" s="190"/>
      <c r="F10" s="190"/>
      <c r="G10" s="190"/>
      <c r="H10" s="190"/>
      <c r="I10" s="190"/>
      <c r="J10" s="191"/>
      <c r="K10" s="190"/>
      <c r="L10" s="192"/>
      <c r="M10" s="193"/>
      <c r="N10" s="193"/>
      <c r="O10" s="190"/>
      <c r="P10" s="190"/>
    </row>
    <row r="11" spans="1:21" s="184" customFormat="1" ht="24.95" customHeight="1">
      <c r="A11" s="194"/>
      <c r="B11" s="195" t="s">
        <v>2</v>
      </c>
      <c r="C11" s="196"/>
      <c r="D11" s="196"/>
      <c r="E11" s="197"/>
      <c r="F11" s="197"/>
      <c r="G11" s="197"/>
      <c r="H11" s="67" t="s">
        <v>114</v>
      </c>
      <c r="I11" s="10"/>
      <c r="J11" s="4"/>
      <c r="K11" s="198"/>
      <c r="L11" s="198"/>
      <c r="M11" s="199"/>
      <c r="N11" s="199"/>
      <c r="O11" s="199"/>
      <c r="P11" s="199"/>
      <c r="U11" s="200"/>
    </row>
    <row r="12" spans="1:21" s="205" customFormat="1" ht="24.95" customHeight="1">
      <c r="A12" s="201"/>
      <c r="B12" s="202" t="s">
        <v>3</v>
      </c>
      <c r="C12" s="176"/>
      <c r="D12" s="176"/>
      <c r="E12" s="203"/>
      <c r="F12" s="203"/>
      <c r="G12" s="203"/>
      <c r="H12" s="68" t="s">
        <v>44</v>
      </c>
      <c r="I12" s="7"/>
      <c r="J12" s="4"/>
      <c r="K12" s="11"/>
      <c r="L12" s="11"/>
      <c r="M12" s="204"/>
      <c r="N12" s="204"/>
      <c r="O12" s="204"/>
      <c r="P12" s="204"/>
      <c r="U12" s="206"/>
    </row>
    <row r="13" spans="1:21" ht="15.75" customHeight="1">
      <c r="A13" s="191"/>
      <c r="B13" s="207"/>
      <c r="C13" s="208"/>
      <c r="D13" s="208"/>
      <c r="E13" s="209"/>
      <c r="F13" s="209"/>
      <c r="G13" s="209"/>
      <c r="H13" s="209"/>
      <c r="I13" s="209"/>
      <c r="J13" s="210"/>
      <c r="K13" s="210"/>
      <c r="L13" s="210"/>
      <c r="M13" s="210"/>
      <c r="N13" s="210"/>
      <c r="O13" s="210"/>
      <c r="P13" s="210"/>
      <c r="U13" s="212"/>
    </row>
    <row r="14" spans="1:21" s="216" customFormat="1" ht="15" customHeight="1">
      <c r="A14" s="213"/>
      <c r="B14" s="213"/>
      <c r="C14" s="214"/>
      <c r="D14" s="214"/>
      <c r="E14" s="213"/>
      <c r="F14" s="213"/>
      <c r="G14" s="213"/>
      <c r="H14" s="213"/>
      <c r="I14" s="213"/>
      <c r="J14" s="213"/>
      <c r="K14" s="213"/>
      <c r="L14" s="215"/>
      <c r="M14" s="213"/>
      <c r="N14" s="213"/>
      <c r="O14" s="213"/>
      <c r="P14" s="213"/>
      <c r="U14" s="217"/>
    </row>
    <row r="15" spans="1:21">
      <c r="A15" s="218"/>
      <c r="B15" s="219"/>
      <c r="C15" s="220"/>
      <c r="D15" s="220"/>
      <c r="E15" s="219"/>
      <c r="F15" s="219"/>
      <c r="G15" s="219"/>
      <c r="H15" s="219"/>
      <c r="I15" s="219"/>
      <c r="J15" s="221"/>
      <c r="K15" s="213"/>
      <c r="L15" s="222"/>
      <c r="M15" s="223"/>
      <c r="N15" s="223"/>
      <c r="O15" s="224"/>
      <c r="P15" s="223"/>
    </row>
    <row r="16" spans="1:21" ht="15.75" customHeight="1">
      <c r="A16" s="218"/>
      <c r="B16" s="219"/>
      <c r="C16" s="220"/>
      <c r="D16" s="220"/>
      <c r="E16" s="219"/>
      <c r="F16" s="219"/>
      <c r="G16" s="219"/>
      <c r="H16" s="219"/>
      <c r="I16" s="219"/>
      <c r="J16" s="221"/>
      <c r="K16" s="213"/>
      <c r="L16" s="222"/>
      <c r="M16" s="223"/>
      <c r="N16" s="223"/>
      <c r="O16" s="224"/>
      <c r="P16" s="223"/>
    </row>
    <row r="17" spans="1:16">
      <c r="A17" s="218"/>
      <c r="B17" s="219"/>
      <c r="C17" s="220"/>
      <c r="D17" s="220"/>
      <c r="E17" s="219"/>
      <c r="F17" s="219"/>
      <c r="G17" s="219"/>
      <c r="H17" s="219"/>
      <c r="I17" s="219"/>
      <c r="J17" s="221"/>
      <c r="K17" s="213"/>
      <c r="L17" s="222"/>
      <c r="M17" s="223"/>
      <c r="N17" s="223"/>
      <c r="O17" s="224"/>
      <c r="P17" s="223"/>
    </row>
  </sheetData>
  <mergeCells count="22">
    <mergeCell ref="F7:F8"/>
    <mergeCell ref="A1:P1"/>
    <mergeCell ref="A2:P2"/>
    <mergeCell ref="A3:P3"/>
    <mergeCell ref="A4:P4"/>
    <mergeCell ref="A5:P5"/>
    <mergeCell ref="N6:P6"/>
    <mergeCell ref="A7:A8"/>
    <mergeCell ref="B7:B8"/>
    <mergeCell ref="C7:C8"/>
    <mergeCell ref="D7:D8"/>
    <mergeCell ref="E7:E8"/>
    <mergeCell ref="M7:M8"/>
    <mergeCell ref="N7:N8"/>
    <mergeCell ref="O7:O8"/>
    <mergeCell ref="P7:P8"/>
    <mergeCell ref="G7:G8"/>
    <mergeCell ref="H7:H8"/>
    <mergeCell ref="I7:I8"/>
    <mergeCell ref="J7:J8"/>
    <mergeCell ref="K7:K8"/>
    <mergeCell ref="L7:L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opLeftCell="A13" zoomScale="90" zoomScaleNormal="90" workbookViewId="0">
      <selection activeCell="A18" sqref="A18:XFD18"/>
    </sheetView>
  </sheetViews>
  <sheetFormatPr defaultRowHeight="12.75"/>
  <cols>
    <col min="1" max="1" width="4.7109375" style="1" customWidth="1"/>
    <col min="2" max="2" width="24.7109375" style="84" customWidth="1"/>
    <col min="3" max="3" width="8.7109375" style="83" hidden="1" customWidth="1"/>
    <col min="4" max="4" width="6.7109375" style="83" customWidth="1"/>
    <col min="5" max="5" width="34.7109375" style="83" customWidth="1"/>
    <col min="6" max="6" width="8.7109375" style="83" hidden="1" customWidth="1"/>
    <col min="7" max="7" width="17.7109375" style="83" hidden="1" customWidth="1"/>
    <col min="8" max="8" width="22.7109375" style="83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customWidth="1"/>
    <col min="23" max="16384" width="9.140625" style="1"/>
  </cols>
  <sheetData>
    <row r="1" spans="1:23" ht="24.95" customHeight="1">
      <c r="A1" s="260" t="s">
        <v>120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</row>
    <row r="2" spans="1:23" ht="24.95" customHeight="1">
      <c r="A2" s="261" t="s">
        <v>19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</row>
    <row r="3" spans="1:23" ht="24.95" customHeight="1">
      <c r="A3" s="261" t="s">
        <v>20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</row>
    <row r="4" spans="1:23" s="34" customFormat="1" ht="24.95" customHeight="1">
      <c r="A4" s="270" t="s">
        <v>55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</row>
    <row r="5" spans="1:23" s="34" customFormat="1" ht="24.95" customHeight="1">
      <c r="A5" s="261" t="s">
        <v>118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</row>
    <row r="6" spans="1:23" ht="24.95" customHeight="1">
      <c r="A6" s="245" t="s">
        <v>281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"/>
    </row>
    <row r="7" spans="1:23" s="27" customFormat="1" ht="24.95" customHeight="1">
      <c r="A7" s="13" t="s">
        <v>23</v>
      </c>
      <c r="B7" s="61"/>
      <c r="C7" s="62"/>
      <c r="D7" s="62"/>
      <c r="E7" s="63"/>
      <c r="F7" s="63"/>
      <c r="G7" s="63"/>
      <c r="H7" s="82"/>
      <c r="I7" s="26"/>
      <c r="J7" s="26"/>
      <c r="K7" s="26"/>
      <c r="L7" s="26"/>
      <c r="M7" s="26"/>
      <c r="N7" s="26"/>
      <c r="O7" s="26"/>
      <c r="P7" s="268" t="s">
        <v>121</v>
      </c>
      <c r="Q7" s="268"/>
      <c r="R7" s="268"/>
      <c r="S7" s="268"/>
      <c r="T7" s="268"/>
      <c r="U7" s="268"/>
      <c r="V7" s="268"/>
    </row>
    <row r="8" spans="1:23" ht="20.100000000000001" customHeight="1">
      <c r="A8" s="269" t="s">
        <v>1</v>
      </c>
      <c r="B8" s="262" t="s">
        <v>17</v>
      </c>
      <c r="C8" s="263" t="s">
        <v>12</v>
      </c>
      <c r="D8" s="264" t="s">
        <v>11</v>
      </c>
      <c r="E8" s="265" t="s">
        <v>18</v>
      </c>
      <c r="F8" s="265" t="s">
        <v>12</v>
      </c>
      <c r="G8" s="265" t="s">
        <v>8</v>
      </c>
      <c r="H8" s="262" t="s">
        <v>4</v>
      </c>
      <c r="I8" s="266" t="s">
        <v>9</v>
      </c>
      <c r="J8" s="266"/>
      <c r="K8" s="266"/>
      <c r="L8" s="266" t="s">
        <v>5</v>
      </c>
      <c r="M8" s="266"/>
      <c r="N8" s="266"/>
      <c r="O8" s="266" t="s">
        <v>10</v>
      </c>
      <c r="P8" s="266"/>
      <c r="Q8" s="266"/>
      <c r="R8" s="254" t="s">
        <v>26</v>
      </c>
      <c r="S8" s="232" t="s">
        <v>27</v>
      </c>
      <c r="T8" s="269" t="s">
        <v>6</v>
      </c>
      <c r="U8" s="266" t="s">
        <v>21</v>
      </c>
      <c r="V8" s="242" t="s">
        <v>15</v>
      </c>
    </row>
    <row r="9" spans="1:23" ht="39.950000000000003" customHeight="1">
      <c r="A9" s="269"/>
      <c r="B9" s="262"/>
      <c r="C9" s="263"/>
      <c r="D9" s="263"/>
      <c r="E9" s="265"/>
      <c r="F9" s="265"/>
      <c r="G9" s="265"/>
      <c r="H9" s="262"/>
      <c r="I9" s="28" t="s">
        <v>16</v>
      </c>
      <c r="J9" s="29" t="s">
        <v>0</v>
      </c>
      <c r="K9" s="28" t="s">
        <v>1</v>
      </c>
      <c r="L9" s="28" t="s">
        <v>16</v>
      </c>
      <c r="M9" s="29" t="s">
        <v>0</v>
      </c>
      <c r="N9" s="28" t="s">
        <v>1</v>
      </c>
      <c r="O9" s="28" t="s">
        <v>16</v>
      </c>
      <c r="P9" s="29" t="s">
        <v>0</v>
      </c>
      <c r="Q9" s="28" t="s">
        <v>1</v>
      </c>
      <c r="R9" s="254"/>
      <c r="S9" s="233"/>
      <c r="T9" s="269"/>
      <c r="U9" s="267"/>
      <c r="V9" s="243"/>
    </row>
    <row r="10" spans="1:23" ht="24.95" customHeight="1">
      <c r="A10" s="286" t="s">
        <v>57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8"/>
    </row>
    <row r="11" spans="1:23" s="83" customFormat="1" ht="31.5" customHeight="1">
      <c r="A11" s="81">
        <f>RANK(U11,$U$11:$U$12,0)</f>
        <v>1</v>
      </c>
      <c r="B11" s="78" t="s">
        <v>198</v>
      </c>
      <c r="C11" s="121"/>
      <c r="D11" s="116" t="s">
        <v>32</v>
      </c>
      <c r="E11" s="46" t="s">
        <v>201</v>
      </c>
      <c r="F11" s="121" t="s">
        <v>199</v>
      </c>
      <c r="G11" s="115" t="s">
        <v>200</v>
      </c>
      <c r="H11" s="117" t="s">
        <v>31</v>
      </c>
      <c r="I11" s="91">
        <v>147.5</v>
      </c>
      <c r="J11" s="74">
        <f>ROUND(I11/2.2,5)</f>
        <v>67.045450000000002</v>
      </c>
      <c r="K11" s="92">
        <f>RANK(J11,J$11:J$12,0)</f>
        <v>1</v>
      </c>
      <c r="L11" s="91">
        <v>149.5</v>
      </c>
      <c r="M11" s="74">
        <f>ROUND(L11/2.2,5)</f>
        <v>67.954549999999998</v>
      </c>
      <c r="N11" s="92">
        <f t="shared" ref="N11:N12" si="0">RANK(M11,M$11:M$12,0)</f>
        <v>1</v>
      </c>
      <c r="O11" s="91">
        <v>144.5</v>
      </c>
      <c r="P11" s="74">
        <f>ROUND(O11/2.2,5)</f>
        <v>65.681820000000002</v>
      </c>
      <c r="Q11" s="92">
        <f t="shared" ref="Q11:Q12" si="1">RANK(P11,P$11:P$12,0)</f>
        <v>1</v>
      </c>
      <c r="R11" s="93"/>
      <c r="S11" s="93"/>
      <c r="T11" s="91">
        <f>I11+L11+O11</f>
        <v>441.5</v>
      </c>
      <c r="U11" s="75">
        <f>ROUND(T11/2.2/3,5)</f>
        <v>66.893940000000001</v>
      </c>
      <c r="V11" s="94" t="s">
        <v>32</v>
      </c>
    </row>
    <row r="12" spans="1:23" s="83" customFormat="1" ht="32.1" customHeight="1">
      <c r="A12" s="81">
        <f>RANK(U12,$U$11:$U$12,0)</f>
        <v>2</v>
      </c>
      <c r="B12" s="120" t="s">
        <v>195</v>
      </c>
      <c r="C12" s="126"/>
      <c r="D12" s="156" t="s">
        <v>30</v>
      </c>
      <c r="E12" s="157" t="s">
        <v>196</v>
      </c>
      <c r="F12" s="152" t="s">
        <v>34</v>
      </c>
      <c r="G12" s="158" t="s">
        <v>197</v>
      </c>
      <c r="H12" s="159" t="s">
        <v>31</v>
      </c>
      <c r="I12" s="85">
        <v>135.5</v>
      </c>
      <c r="J12" s="86">
        <f>ROUND(I12/2.2,5)-0.5</f>
        <v>61.090910000000001</v>
      </c>
      <c r="K12" s="92">
        <f>RANK(J12,J$11:J$12,0)</f>
        <v>2</v>
      </c>
      <c r="L12" s="85">
        <v>134</v>
      </c>
      <c r="M12" s="86">
        <f>ROUND(L12/2.2,5)-0.5</f>
        <v>60.409089999999999</v>
      </c>
      <c r="N12" s="92">
        <f t="shared" si="0"/>
        <v>2</v>
      </c>
      <c r="O12" s="85">
        <v>136</v>
      </c>
      <c r="P12" s="86">
        <f>ROUND(O12/2.2,5)-0.5</f>
        <v>61.318179999999998</v>
      </c>
      <c r="Q12" s="92">
        <f t="shared" si="1"/>
        <v>2</v>
      </c>
      <c r="R12" s="79">
        <v>1</v>
      </c>
      <c r="S12" s="79"/>
      <c r="T12" s="85">
        <f>I12+L12+O12</f>
        <v>405.5</v>
      </c>
      <c r="U12" s="88">
        <f>ROUND(T12/2.2/3,5)-0.5</f>
        <v>60.939390000000003</v>
      </c>
      <c r="V12" s="89" t="s">
        <v>56</v>
      </c>
    </row>
    <row r="13" spans="1:23" s="83" customFormat="1" ht="24.95" customHeight="1">
      <c r="A13" s="286" t="s">
        <v>25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8"/>
    </row>
    <row r="14" spans="1:23" s="83" customFormat="1" ht="31.5" customHeight="1">
      <c r="A14" s="81">
        <f>RANK(U14,$U$14:$U$16,0)</f>
        <v>1</v>
      </c>
      <c r="B14" s="95" t="s">
        <v>284</v>
      </c>
      <c r="C14" s="121" t="s">
        <v>182</v>
      </c>
      <c r="D14" s="116" t="s">
        <v>30</v>
      </c>
      <c r="E14" s="60" t="s">
        <v>137</v>
      </c>
      <c r="F14" s="121" t="s">
        <v>138</v>
      </c>
      <c r="G14" s="115" t="s">
        <v>139</v>
      </c>
      <c r="H14" s="117" t="s">
        <v>35</v>
      </c>
      <c r="I14" s="91">
        <v>143</v>
      </c>
      <c r="J14" s="74">
        <f>ROUND(I14/2.2,5)</f>
        <v>65</v>
      </c>
      <c r="K14" s="92">
        <f>RANK(J14,J$14:J$16,0)</f>
        <v>1</v>
      </c>
      <c r="L14" s="91">
        <v>152.5</v>
      </c>
      <c r="M14" s="74">
        <f>ROUND(L14/2.2,5)</f>
        <v>69.318179999999998</v>
      </c>
      <c r="N14" s="92">
        <f>RANK(M14,M$14:M$16,0)</f>
        <v>1</v>
      </c>
      <c r="O14" s="91">
        <v>145.5</v>
      </c>
      <c r="P14" s="74">
        <f>ROUND(O14/2.2,5)</f>
        <v>66.136359999999996</v>
      </c>
      <c r="Q14" s="92">
        <f>RANK(P14,P$14:P$16,0)</f>
        <v>1</v>
      </c>
      <c r="R14" s="93"/>
      <c r="S14" s="93"/>
      <c r="T14" s="91">
        <f>I14+L14+O14</f>
        <v>441</v>
      </c>
      <c r="U14" s="75">
        <f>ROUND(T14/2.2/3,5)</f>
        <v>66.818179999999998</v>
      </c>
      <c r="V14" s="94" t="s">
        <v>32</v>
      </c>
    </row>
    <row r="15" spans="1:23" s="83" customFormat="1" ht="32.1" customHeight="1">
      <c r="A15" s="81">
        <f>RANK(U15,$U$14:$U$16,0)</f>
        <v>2</v>
      </c>
      <c r="B15" s="127" t="s">
        <v>282</v>
      </c>
      <c r="C15" s="121" t="s">
        <v>63</v>
      </c>
      <c r="D15" s="116" t="s">
        <v>30</v>
      </c>
      <c r="E15" s="64" t="s">
        <v>66</v>
      </c>
      <c r="F15" s="121" t="s">
        <v>64</v>
      </c>
      <c r="G15" s="115" t="s">
        <v>65</v>
      </c>
      <c r="H15" s="117" t="s">
        <v>31</v>
      </c>
      <c r="I15" s="85">
        <v>141</v>
      </c>
      <c r="J15" s="86">
        <f>ROUND(I15/2.2,5)</f>
        <v>64.090909999999994</v>
      </c>
      <c r="K15" s="92">
        <f>RANK(J15,J$14:J$16,0)</f>
        <v>2</v>
      </c>
      <c r="L15" s="85">
        <v>143</v>
      </c>
      <c r="M15" s="86">
        <f>ROUND(L15/2.2,5)</f>
        <v>65</v>
      </c>
      <c r="N15" s="92">
        <f>RANK(M15,M$14:M$16,0)</f>
        <v>2</v>
      </c>
      <c r="O15" s="85">
        <v>142</v>
      </c>
      <c r="P15" s="86">
        <f>ROUND(O15/2.2,5)</f>
        <v>64.545450000000002</v>
      </c>
      <c r="Q15" s="92">
        <f>RANK(P15,P$14:P$16,0)</f>
        <v>2</v>
      </c>
      <c r="R15" s="79"/>
      <c r="S15" s="79"/>
      <c r="T15" s="85">
        <f>I15+L15+O15</f>
        <v>426</v>
      </c>
      <c r="U15" s="88">
        <f>ROUND(T15/2.2/3,5)</f>
        <v>64.545450000000002</v>
      </c>
      <c r="V15" s="89" t="s">
        <v>32</v>
      </c>
    </row>
    <row r="16" spans="1:23" s="83" customFormat="1" ht="29.25" customHeight="1">
      <c r="A16" s="81">
        <f>RANK(U16,$U$14:$U$16,0)</f>
        <v>3</v>
      </c>
      <c r="B16" s="5" t="s">
        <v>283</v>
      </c>
      <c r="C16" s="121" t="s">
        <v>181</v>
      </c>
      <c r="D16" s="116" t="s">
        <v>30</v>
      </c>
      <c r="E16" s="51" t="s">
        <v>183</v>
      </c>
      <c r="F16" s="121" t="s">
        <v>184</v>
      </c>
      <c r="G16" s="115" t="s">
        <v>185</v>
      </c>
      <c r="H16" s="117" t="s">
        <v>35</v>
      </c>
      <c r="I16" s="85">
        <v>123</v>
      </c>
      <c r="J16" s="86">
        <f>ROUND(I16/2.2,5)</f>
        <v>55.909089999999999</v>
      </c>
      <c r="K16" s="92">
        <f>RANK(J16,J$14:J$16,0)</f>
        <v>3</v>
      </c>
      <c r="L16" s="85">
        <v>112.5</v>
      </c>
      <c r="M16" s="86">
        <f>ROUND(L16/2.2,5)</f>
        <v>51.136360000000003</v>
      </c>
      <c r="N16" s="92">
        <f>RANK(M16,M$14:M$16,0)</f>
        <v>3</v>
      </c>
      <c r="O16" s="85">
        <v>127.5</v>
      </c>
      <c r="P16" s="86">
        <f>ROUND(O16/2.2,5)</f>
        <v>57.954549999999998</v>
      </c>
      <c r="Q16" s="92">
        <f>RANK(P16,P$14:P$16,0)</f>
        <v>3</v>
      </c>
      <c r="R16" s="79"/>
      <c r="S16" s="79"/>
      <c r="T16" s="85">
        <f>I16+L16+O16</f>
        <v>363</v>
      </c>
      <c r="U16" s="88">
        <f>ROUND(T16/2.2/3,5)</f>
        <v>55</v>
      </c>
      <c r="V16" s="89"/>
    </row>
    <row r="17" spans="1:22" s="83" customFormat="1" ht="24.95" customHeight="1">
      <c r="A17" s="286" t="s">
        <v>24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8"/>
    </row>
    <row r="18" spans="1:22" s="83" customFormat="1" ht="32.1" customHeight="1">
      <c r="A18" s="128">
        <v>1</v>
      </c>
      <c r="B18" s="141" t="s">
        <v>41</v>
      </c>
      <c r="C18" s="145" t="s">
        <v>42</v>
      </c>
      <c r="D18" s="146" t="s">
        <v>28</v>
      </c>
      <c r="E18" s="147" t="s">
        <v>45</v>
      </c>
      <c r="F18" s="148" t="s">
        <v>46</v>
      </c>
      <c r="G18" s="149" t="s">
        <v>43</v>
      </c>
      <c r="H18" s="150" t="s">
        <v>35</v>
      </c>
      <c r="I18" s="136">
        <v>151.5</v>
      </c>
      <c r="J18" s="137">
        <f t="shared" ref="J18" si="2">ROUND(I18/2.2,5)</f>
        <v>68.863640000000004</v>
      </c>
      <c r="K18" s="132">
        <v>1</v>
      </c>
      <c r="L18" s="136">
        <v>153</v>
      </c>
      <c r="M18" s="137">
        <f t="shared" ref="M18" si="3">ROUND(L18/2.2,5)</f>
        <v>69.545450000000002</v>
      </c>
      <c r="N18" s="132">
        <v>1</v>
      </c>
      <c r="O18" s="136">
        <v>152</v>
      </c>
      <c r="P18" s="137">
        <f t="shared" ref="P18" si="4">ROUND(O18/2.2,5)</f>
        <v>69.090909999999994</v>
      </c>
      <c r="Q18" s="132">
        <v>1</v>
      </c>
      <c r="R18" s="138"/>
      <c r="S18" s="138"/>
      <c r="T18" s="136">
        <f t="shared" ref="T18" si="5">I18+L18+O18</f>
        <v>456.5</v>
      </c>
      <c r="U18" s="139">
        <f t="shared" ref="U18" si="6">ROUND(T18/2.2/3,5)</f>
        <v>69.166669999999996</v>
      </c>
      <c r="V18" s="140"/>
    </row>
    <row r="19" spans="1:22" s="83" customFormat="1" ht="24.95" customHeight="1">
      <c r="A19" s="286" t="s">
        <v>119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8"/>
    </row>
    <row r="20" spans="1:22" s="83" customFormat="1" ht="32.1" customHeight="1">
      <c r="A20" s="81">
        <f>RANK(U20,$U$20:$U$21,0)</f>
        <v>1</v>
      </c>
      <c r="B20" s="60" t="s">
        <v>186</v>
      </c>
      <c r="C20" s="121" t="s">
        <v>187</v>
      </c>
      <c r="D20" s="116" t="s">
        <v>33</v>
      </c>
      <c r="E20" s="64" t="s">
        <v>188</v>
      </c>
      <c r="F20" s="121" t="s">
        <v>189</v>
      </c>
      <c r="G20" s="115" t="s">
        <v>190</v>
      </c>
      <c r="H20" s="117" t="s">
        <v>191</v>
      </c>
      <c r="I20" s="91">
        <v>147</v>
      </c>
      <c r="J20" s="74">
        <f>ROUND(I20/2.2,5)</f>
        <v>66.818179999999998</v>
      </c>
      <c r="K20" s="92">
        <f>RANK(J20,J$20:J$21,0)</f>
        <v>1</v>
      </c>
      <c r="L20" s="91">
        <v>147</v>
      </c>
      <c r="M20" s="74">
        <f>ROUND(L20/2.2,5)</f>
        <v>66.818179999999998</v>
      </c>
      <c r="N20" s="92">
        <f>RANK(M20,M$20:M$21,0)</f>
        <v>1</v>
      </c>
      <c r="O20" s="91">
        <v>140.5</v>
      </c>
      <c r="P20" s="74">
        <f>ROUND(O20/2.2,5)</f>
        <v>63.863639999999997</v>
      </c>
      <c r="Q20" s="92">
        <f>RANK(P20,P$20:P$21,0)</f>
        <v>2</v>
      </c>
      <c r="R20" s="93"/>
      <c r="S20" s="93"/>
      <c r="T20" s="91">
        <f>I20+L20+O20</f>
        <v>434.5</v>
      </c>
      <c r="U20" s="75">
        <f>ROUND(T20/2.2/3,5)</f>
        <v>65.833330000000004</v>
      </c>
      <c r="V20" s="94"/>
    </row>
    <row r="21" spans="1:22" s="83" customFormat="1" ht="32.1" customHeight="1">
      <c r="A21" s="81">
        <f>RANK(U21,$U$20:$U$21,0)</f>
        <v>2</v>
      </c>
      <c r="B21" s="64" t="s">
        <v>192</v>
      </c>
      <c r="C21" s="121"/>
      <c r="D21" s="116" t="s">
        <v>28</v>
      </c>
      <c r="E21" s="155" t="s">
        <v>194</v>
      </c>
      <c r="F21" s="121"/>
      <c r="G21" s="115"/>
      <c r="H21" s="117" t="s">
        <v>193</v>
      </c>
      <c r="I21" s="85">
        <v>140.5</v>
      </c>
      <c r="J21" s="86">
        <f>ROUND(I21/2.2,5)</f>
        <v>63.863639999999997</v>
      </c>
      <c r="K21" s="92">
        <f>RANK(J21,J$20:J$21,0)</f>
        <v>2</v>
      </c>
      <c r="L21" s="85">
        <v>143</v>
      </c>
      <c r="M21" s="86">
        <f>ROUND(L21/2.2,5)</f>
        <v>65</v>
      </c>
      <c r="N21" s="92">
        <f>RANK(M21,M$20:M$21,0)</f>
        <v>2</v>
      </c>
      <c r="O21" s="85">
        <v>142.5</v>
      </c>
      <c r="P21" s="86">
        <f>ROUND(O21/2.2,5)</f>
        <v>64.772729999999996</v>
      </c>
      <c r="Q21" s="92">
        <f>RANK(P21,P$20:P$21,0)</f>
        <v>1</v>
      </c>
      <c r="R21" s="79"/>
      <c r="S21" s="79"/>
      <c r="T21" s="85">
        <f>I21+L21+O21</f>
        <v>426</v>
      </c>
      <c r="U21" s="88">
        <f>ROUND(T21/2.2/3,5)</f>
        <v>64.545450000000002</v>
      </c>
      <c r="V21" s="89"/>
    </row>
    <row r="22" spans="1:22" ht="24.95" customHeight="1">
      <c r="A22" s="30"/>
      <c r="B22" s="96"/>
      <c r="C22" s="97"/>
      <c r="D22" s="98"/>
      <c r="E22" s="96"/>
      <c r="F22" s="99"/>
      <c r="G22" s="100"/>
      <c r="H22" s="101"/>
      <c r="I22" s="102"/>
      <c r="J22" s="103"/>
      <c r="K22" s="104"/>
      <c r="L22" s="102"/>
      <c r="M22" s="103"/>
      <c r="N22" s="104"/>
      <c r="O22" s="102"/>
      <c r="P22" s="103"/>
      <c r="Q22" s="104"/>
      <c r="R22" s="98"/>
      <c r="S22" s="98"/>
      <c r="T22" s="102"/>
      <c r="U22" s="105"/>
    </row>
    <row r="23" spans="1:22" ht="24.95" customHeight="1">
      <c r="B23" s="19" t="s">
        <v>2</v>
      </c>
      <c r="H23" s="67" t="s">
        <v>114</v>
      </c>
      <c r="I23" s="10"/>
      <c r="J23" s="4"/>
      <c r="K23" s="9"/>
    </row>
    <row r="24" spans="1:22" ht="24.95" customHeight="1">
      <c r="B24" s="24" t="s">
        <v>3</v>
      </c>
      <c r="H24" s="68" t="s">
        <v>44</v>
      </c>
      <c r="I24" s="7"/>
      <c r="J24" s="4"/>
      <c r="K24" s="23"/>
    </row>
    <row r="25" spans="1:22" ht="32.25" customHeight="1"/>
    <row r="26" spans="1:22" ht="32.25" customHeight="1"/>
    <row r="33" spans="2:10" ht="15">
      <c r="B33" s="19"/>
      <c r="H33" s="70"/>
      <c r="I33" s="10"/>
      <c r="J33" s="4"/>
    </row>
    <row r="34" spans="2:10" ht="15">
      <c r="B34" s="24"/>
      <c r="H34" s="68"/>
      <c r="I34" s="7"/>
      <c r="J34" s="4"/>
    </row>
    <row r="39" spans="2:10" ht="32.25" customHeight="1"/>
    <row r="40" spans="2:10" ht="29.25" customHeight="1"/>
  </sheetData>
  <sortState ref="A11:W12">
    <sortCondition ref="A11:A12"/>
  </sortState>
  <mergeCells count="27">
    <mergeCell ref="T8:T9"/>
    <mergeCell ref="U8:U9"/>
    <mergeCell ref="A19:V19"/>
    <mergeCell ref="A17:V17"/>
    <mergeCell ref="A13:V13"/>
    <mergeCell ref="A10:V10"/>
    <mergeCell ref="A1:V1"/>
    <mergeCell ref="A2:V2"/>
    <mergeCell ref="A3:V3"/>
    <mergeCell ref="A4:V4"/>
    <mergeCell ref="A5:V5"/>
    <mergeCell ref="A6:V6"/>
    <mergeCell ref="P7:V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V8:V9"/>
    <mergeCell ref="L8:N8"/>
    <mergeCell ref="O8:Q8"/>
    <mergeCell ref="R8:R9"/>
    <mergeCell ref="S8:S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="90" zoomScaleNormal="90" workbookViewId="0">
      <selection activeCell="T19" sqref="T19"/>
    </sheetView>
  </sheetViews>
  <sheetFormatPr defaultRowHeight="12.75"/>
  <cols>
    <col min="1" max="1" width="4.7109375" style="1" customWidth="1"/>
    <col min="2" max="2" width="24.7109375" style="84" customWidth="1"/>
    <col min="3" max="3" width="8.7109375" style="83" hidden="1" customWidth="1"/>
    <col min="4" max="4" width="6.7109375" style="83" customWidth="1"/>
    <col min="5" max="5" width="34.7109375" style="83" customWidth="1"/>
    <col min="6" max="6" width="8.7109375" style="83" hidden="1" customWidth="1"/>
    <col min="7" max="7" width="17.7109375" style="83" hidden="1" customWidth="1"/>
    <col min="8" max="8" width="22.7109375" style="83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customWidth="1"/>
    <col min="23" max="16384" width="9.140625" style="1"/>
  </cols>
  <sheetData>
    <row r="1" spans="1:23" ht="24.95" customHeight="1">
      <c r="A1" s="260" t="s">
        <v>120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</row>
    <row r="2" spans="1:23" ht="24.95" customHeight="1">
      <c r="A2" s="261" t="s">
        <v>19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</row>
    <row r="3" spans="1:23" ht="24.95" customHeight="1">
      <c r="A3" s="261" t="s">
        <v>20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</row>
    <row r="4" spans="1:23" ht="24.95" customHeight="1">
      <c r="A4" s="245" t="s">
        <v>281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"/>
    </row>
    <row r="5" spans="1:23" s="27" customFormat="1" ht="24.95" customHeight="1">
      <c r="A5" s="13" t="s">
        <v>23</v>
      </c>
      <c r="B5" s="61"/>
      <c r="C5" s="62"/>
      <c r="D5" s="62"/>
      <c r="E5" s="63"/>
      <c r="F5" s="63"/>
      <c r="G5" s="63"/>
      <c r="H5" s="82"/>
      <c r="I5" s="26"/>
      <c r="J5" s="26"/>
      <c r="K5" s="26"/>
      <c r="L5" s="26"/>
      <c r="M5" s="26"/>
      <c r="N5" s="26"/>
      <c r="O5" s="26"/>
      <c r="P5" s="268" t="s">
        <v>121</v>
      </c>
      <c r="Q5" s="268"/>
      <c r="R5" s="268"/>
      <c r="S5" s="268"/>
      <c r="T5" s="268"/>
      <c r="U5" s="268"/>
      <c r="V5" s="268"/>
    </row>
    <row r="6" spans="1:23" ht="20.100000000000001" customHeight="1">
      <c r="A6" s="269" t="s">
        <v>1</v>
      </c>
      <c r="B6" s="262" t="s">
        <v>17</v>
      </c>
      <c r="C6" s="263" t="s">
        <v>12</v>
      </c>
      <c r="D6" s="264" t="s">
        <v>11</v>
      </c>
      <c r="E6" s="265" t="s">
        <v>18</v>
      </c>
      <c r="F6" s="265" t="s">
        <v>12</v>
      </c>
      <c r="G6" s="265" t="s">
        <v>8</v>
      </c>
      <c r="H6" s="262" t="s">
        <v>4</v>
      </c>
      <c r="I6" s="266" t="s">
        <v>9</v>
      </c>
      <c r="J6" s="266"/>
      <c r="K6" s="266"/>
      <c r="L6" s="266" t="s">
        <v>5</v>
      </c>
      <c r="M6" s="266"/>
      <c r="N6" s="266"/>
      <c r="O6" s="266" t="s">
        <v>10</v>
      </c>
      <c r="P6" s="266"/>
      <c r="Q6" s="266"/>
      <c r="R6" s="254" t="s">
        <v>26</v>
      </c>
      <c r="S6" s="232" t="s">
        <v>27</v>
      </c>
      <c r="T6" s="269" t="s">
        <v>6</v>
      </c>
      <c r="U6" s="266" t="s">
        <v>21</v>
      </c>
      <c r="V6" s="242" t="s">
        <v>15</v>
      </c>
    </row>
    <row r="7" spans="1:23" ht="39.950000000000003" customHeight="1">
      <c r="A7" s="269"/>
      <c r="B7" s="262"/>
      <c r="C7" s="263"/>
      <c r="D7" s="263"/>
      <c r="E7" s="265"/>
      <c r="F7" s="265"/>
      <c r="G7" s="265"/>
      <c r="H7" s="262"/>
      <c r="I7" s="28" t="s">
        <v>16</v>
      </c>
      <c r="J7" s="29" t="s">
        <v>0</v>
      </c>
      <c r="K7" s="28" t="s">
        <v>1</v>
      </c>
      <c r="L7" s="28" t="s">
        <v>16</v>
      </c>
      <c r="M7" s="29" t="s">
        <v>0</v>
      </c>
      <c r="N7" s="28" t="s">
        <v>1</v>
      </c>
      <c r="O7" s="28" t="s">
        <v>16</v>
      </c>
      <c r="P7" s="29" t="s">
        <v>0</v>
      </c>
      <c r="Q7" s="28" t="s">
        <v>1</v>
      </c>
      <c r="R7" s="254"/>
      <c r="S7" s="233"/>
      <c r="T7" s="269"/>
      <c r="U7" s="267"/>
      <c r="V7" s="243"/>
    </row>
    <row r="8" spans="1:23" s="83" customFormat="1" ht="32.1" customHeight="1">
      <c r="A8" s="289" t="s">
        <v>39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1"/>
    </row>
    <row r="9" spans="1:23" s="83" customFormat="1" ht="32.1" customHeight="1">
      <c r="A9" s="128">
        <v>1</v>
      </c>
      <c r="B9" s="127" t="s">
        <v>282</v>
      </c>
      <c r="C9" s="121" t="s">
        <v>63</v>
      </c>
      <c r="D9" s="116" t="s">
        <v>30</v>
      </c>
      <c r="E9" s="64" t="s">
        <v>66</v>
      </c>
      <c r="F9" s="121" t="s">
        <v>64</v>
      </c>
      <c r="G9" s="115" t="s">
        <v>65</v>
      </c>
      <c r="H9" s="117" t="s">
        <v>31</v>
      </c>
      <c r="I9" s="136">
        <v>151.5</v>
      </c>
      <c r="J9" s="137">
        <f>ROUND(I9/2.6,5)</f>
        <v>58.26923</v>
      </c>
      <c r="K9" s="132">
        <v>1</v>
      </c>
      <c r="L9" s="136">
        <v>163.5</v>
      </c>
      <c r="M9" s="137">
        <f>ROUND(L9/2.6,5)</f>
        <v>62.884619999999998</v>
      </c>
      <c r="N9" s="132">
        <v>1</v>
      </c>
      <c r="O9" s="136">
        <v>159</v>
      </c>
      <c r="P9" s="137">
        <f>ROUND(O9/2.6,5)</f>
        <v>61.153849999999998</v>
      </c>
      <c r="Q9" s="132">
        <v>1</v>
      </c>
      <c r="R9" s="138"/>
      <c r="S9" s="138"/>
      <c r="T9" s="136">
        <f t="shared" ref="T9" si="0">I9+L9+O9</f>
        <v>474</v>
      </c>
      <c r="U9" s="139">
        <f>ROUND(T9/2.6/3,5)</f>
        <v>60.76923</v>
      </c>
      <c r="V9" s="140" t="s">
        <v>56</v>
      </c>
    </row>
    <row r="10" spans="1:23" s="83" customFormat="1" ht="32.1" customHeight="1">
      <c r="A10" s="289" t="s">
        <v>285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1"/>
    </row>
    <row r="11" spans="1:23" s="83" customFormat="1" ht="32.1" customHeight="1">
      <c r="A11" s="81">
        <f>RANK(U11,$U$11:$U$11,0)</f>
        <v>1</v>
      </c>
      <c r="B11" s="43" t="s">
        <v>252</v>
      </c>
      <c r="C11" s="121"/>
      <c r="D11" s="116" t="s">
        <v>30</v>
      </c>
      <c r="E11" s="46" t="s">
        <v>253</v>
      </c>
      <c r="F11" s="121" t="s">
        <v>34</v>
      </c>
      <c r="G11" s="115" t="s">
        <v>49</v>
      </c>
      <c r="H11" s="117" t="s">
        <v>48</v>
      </c>
      <c r="I11" s="91">
        <v>121.5</v>
      </c>
      <c r="J11" s="74">
        <f>ROUND(I11/1.8,5)</f>
        <v>67.5</v>
      </c>
      <c r="K11" s="92">
        <f>RANK(J11,J$11:J$11,0)</f>
        <v>1</v>
      </c>
      <c r="L11" s="91">
        <v>122.5</v>
      </c>
      <c r="M11" s="74">
        <f>ROUND(L11/1.8,5)</f>
        <v>68.05556</v>
      </c>
      <c r="N11" s="92">
        <f>RANK(M11,M$11:M$11,0)</f>
        <v>1</v>
      </c>
      <c r="O11" s="91">
        <v>121</v>
      </c>
      <c r="P11" s="74">
        <f>ROUND(O11/1.8,5)</f>
        <v>67.222219999999993</v>
      </c>
      <c r="Q11" s="92">
        <f>RANK(P11,P$11:P$11,0)</f>
        <v>1</v>
      </c>
      <c r="R11" s="93"/>
      <c r="S11" s="93"/>
      <c r="T11" s="91">
        <f>I11+L11+O11</f>
        <v>365</v>
      </c>
      <c r="U11" s="75">
        <f>ROUND(T11/1.8/3,5)</f>
        <v>67.592590000000001</v>
      </c>
      <c r="V11" s="94"/>
    </row>
    <row r="12" spans="1:23" ht="24.95" customHeight="1">
      <c r="A12" s="30"/>
      <c r="B12" s="96"/>
      <c r="C12" s="97"/>
      <c r="D12" s="98"/>
      <c r="E12" s="96"/>
      <c r="F12" s="99"/>
      <c r="G12" s="100"/>
      <c r="H12" s="101"/>
      <c r="I12" s="102"/>
      <c r="J12" s="103"/>
      <c r="K12" s="104"/>
      <c r="L12" s="102"/>
      <c r="M12" s="103"/>
      <c r="N12" s="104"/>
      <c r="O12" s="102"/>
      <c r="P12" s="103"/>
      <c r="Q12" s="104"/>
      <c r="R12" s="98"/>
      <c r="S12" s="98"/>
      <c r="T12" s="102"/>
      <c r="U12" s="105"/>
    </row>
    <row r="13" spans="1:23" ht="24.95" customHeight="1">
      <c r="B13" s="19" t="s">
        <v>2</v>
      </c>
      <c r="H13" s="67" t="s">
        <v>114</v>
      </c>
      <c r="I13" s="10"/>
      <c r="J13" s="4"/>
      <c r="K13" s="9"/>
    </row>
    <row r="14" spans="1:23" ht="24.95" customHeight="1">
      <c r="B14" s="24" t="s">
        <v>3</v>
      </c>
      <c r="H14" s="68" t="s">
        <v>44</v>
      </c>
      <c r="I14" s="7"/>
      <c r="J14" s="4"/>
      <c r="K14" s="23"/>
    </row>
    <row r="15" spans="1:23" ht="32.25" customHeight="1"/>
    <row r="16" spans="1:23" ht="32.25" customHeight="1"/>
    <row r="23" spans="2:10" ht="15">
      <c r="B23" s="19"/>
      <c r="H23" s="70"/>
      <c r="I23" s="10"/>
      <c r="J23" s="4"/>
    </row>
    <row r="24" spans="2:10" ht="15">
      <c r="B24" s="24"/>
      <c r="H24" s="68"/>
      <c r="I24" s="7"/>
      <c r="J24" s="4"/>
    </row>
    <row r="29" spans="2:10" ht="32.25" customHeight="1"/>
    <row r="30" spans="2:10" ht="29.25" customHeight="1"/>
  </sheetData>
  <mergeCells count="23">
    <mergeCell ref="A1:V1"/>
    <mergeCell ref="A2:V2"/>
    <mergeCell ref="A3:V3"/>
    <mergeCell ref="A4:V4"/>
    <mergeCell ref="P5:V5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V6:V7"/>
    <mergeCell ref="A8:V8"/>
    <mergeCell ref="A10:V10"/>
    <mergeCell ref="L6:N6"/>
    <mergeCell ref="O6:Q6"/>
    <mergeCell ref="R6:R7"/>
    <mergeCell ref="S6:S7"/>
    <mergeCell ref="T6:T7"/>
    <mergeCell ref="U6:U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МП</vt:lpstr>
      <vt:lpstr>МП(Ю)</vt:lpstr>
      <vt:lpstr>КПЮ</vt:lpstr>
      <vt:lpstr>ППЮ</vt:lpstr>
      <vt:lpstr>ППЮ(О+Л)</vt:lpstr>
      <vt:lpstr>5-лет</vt:lpstr>
      <vt:lpstr>ППД.А</vt:lpstr>
      <vt:lpstr>КПД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2019-08-26T17:38:02Z</cp:lastPrinted>
  <dcterms:created xsi:type="dcterms:W3CDTF">2007-12-24T11:06:58Z</dcterms:created>
  <dcterms:modified xsi:type="dcterms:W3CDTF">2019-08-26T17:38:46Z</dcterms:modified>
</cp:coreProperties>
</file>