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85" tabRatio="804" activeTab="0"/>
  </bookViews>
  <sheets>
    <sheet name="МП" sheetId="1" r:id="rId1"/>
    <sheet name="ППЮ" sheetId="2" r:id="rId2"/>
    <sheet name="ППЮ(Л+О)" sheetId="3" r:id="rId3"/>
    <sheet name="КПЮ" sheetId="4" r:id="rId4"/>
    <sheet name="Выбор" sheetId="5" r:id="rId5"/>
    <sheet name="ППД" sheetId="6" r:id="rId6"/>
    <sheet name="КПД" sheetId="7" r:id="rId7"/>
  </sheets>
  <definedNames/>
  <calcPr fullCalcOnLoad="1" refMode="R1C1"/>
</workbook>
</file>

<file path=xl/sharedStrings.xml><?xml version="1.0" encoding="utf-8"?>
<sst xmlns="http://schemas.openxmlformats.org/spreadsheetml/2006/main" count="639" uniqueCount="279">
  <si>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</si>
  <si>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</si>
  <si>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</si>
  <si>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</si>
  <si>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</si>
  <si>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</si>
  <si>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</si>
  <si>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Владелец</t>
  </si>
  <si>
    <t>Звание, разряд</t>
  </si>
  <si>
    <t>Рег.№</t>
  </si>
  <si>
    <t>Баллы</t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</si>
  <si>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</si>
  <si>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</si>
  <si>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t>ТЕХНИЧЕСКИЕ РЕЗУЛЬТАТЫ</t>
  </si>
  <si>
    <t xml:space="preserve">Всего % </t>
  </si>
  <si>
    <t>Общий зачёт.</t>
  </si>
  <si>
    <t>Ошибки в схеме</t>
  </si>
  <si>
    <t>Прочие ошибки</t>
  </si>
  <si>
    <t>б.р.</t>
  </si>
  <si>
    <t>КМС</t>
  </si>
  <si>
    <t>Ч/В, МО</t>
  </si>
  <si>
    <t>плем.</t>
  </si>
  <si>
    <t>ПРЕДВАРИТЕЛЬНЫЙ ПРИЗ. ЮНОШИ</t>
  </si>
  <si>
    <t>Вып. норм.</t>
  </si>
  <si>
    <t>Зачёт для спортсменов-любителей.</t>
  </si>
  <si>
    <t>ПРЕДВАРИТЕЛЬНЫЙ ПРИЗ А. ДЕТИ</t>
  </si>
  <si>
    <t>МАЛЫЙ ПРИЗ</t>
  </si>
  <si>
    <t>II</t>
  </si>
  <si>
    <t>ЭКВИ №1</t>
  </si>
  <si>
    <t>МС</t>
  </si>
  <si>
    <t>1 юн.</t>
  </si>
  <si>
    <r>
      <rPr>
        <b/>
        <sz val="11"/>
        <rFont val="Times New Roman"/>
        <family val="1"/>
      </rPr>
      <t>Борисов А.В.</t>
    </r>
    <r>
      <rPr>
        <sz val="11"/>
        <rFont val="Times New Roman"/>
        <family val="1"/>
      </rPr>
      <t xml:space="preserve"> (1К, г.Москва)</t>
    </r>
  </si>
  <si>
    <t>Зачёт для юношей.</t>
  </si>
  <si>
    <r>
      <rPr>
        <b/>
        <sz val="11"/>
        <rFont val="Times New Roman"/>
        <family val="1"/>
      </rPr>
      <t>Цветаева С.Н.</t>
    </r>
    <r>
      <rPr>
        <sz val="11"/>
        <rFont val="Times New Roman"/>
        <family val="1"/>
      </rPr>
      <t xml:space="preserve"> (ВК, Московская обл.)</t>
    </r>
  </si>
  <si>
    <t>Ч/В, г.Москва</t>
  </si>
  <si>
    <t>Московская обл., КСК "Конкорд"</t>
  </si>
  <si>
    <r>
      <t xml:space="preserve">БОРОВЕЕВА </t>
    </r>
    <r>
      <rPr>
        <sz val="10"/>
        <rFont val="Times New Roman"/>
        <family val="1"/>
      </rPr>
      <t>Татьяна</t>
    </r>
  </si>
  <si>
    <t>001266</t>
  </si>
  <si>
    <r>
      <t xml:space="preserve">ЛЮПИН-01, </t>
    </r>
    <r>
      <rPr>
        <sz val="10"/>
        <rFont val="Times New Roman"/>
        <family val="1"/>
      </rPr>
      <t>мер., вор., ольд, Ландор С, Германия</t>
    </r>
  </si>
  <si>
    <t>003575</t>
  </si>
  <si>
    <t>Боровеева Т.</t>
  </si>
  <si>
    <t>КСК "Конкорд", МО</t>
  </si>
  <si>
    <r>
      <t>ГЕРШТАНСКАЯ</t>
    </r>
    <r>
      <rPr>
        <sz val="10"/>
        <rFont val="Times New Roman"/>
        <family val="1"/>
      </rPr>
      <t xml:space="preserve"> Ирина</t>
    </r>
  </si>
  <si>
    <t>010279</t>
  </si>
  <si>
    <r>
      <t xml:space="preserve">ДОМИНО-07, </t>
    </r>
    <r>
      <rPr>
        <sz val="10"/>
        <rFont val="Times New Roman"/>
        <family val="1"/>
      </rPr>
      <t xml:space="preserve">мер., т-гнед., полукр., Даллас, ОДЮКСШ г. Орел </t>
    </r>
  </si>
  <si>
    <t>013861</t>
  </si>
  <si>
    <t>Герштанская И.</t>
  </si>
  <si>
    <t>СШОР "Фаворит", МО</t>
  </si>
  <si>
    <r>
      <t xml:space="preserve">ИЛЬИНА </t>
    </r>
    <r>
      <rPr>
        <sz val="10"/>
        <rFont val="Times New Roman"/>
        <family val="1"/>
      </rPr>
      <t>Алина</t>
    </r>
  </si>
  <si>
    <t>024201</t>
  </si>
  <si>
    <t>Ильина Е.</t>
  </si>
  <si>
    <r>
      <t>КАЛЬВАДОС-11,</t>
    </r>
    <r>
      <rPr>
        <sz val="10"/>
        <rFont val="Times New Roman"/>
        <family val="1"/>
      </rPr>
      <t xml:space="preserve"> мер., т-гнед., вестф., Крист, Германия</t>
    </r>
  </si>
  <si>
    <t>015770</t>
  </si>
  <si>
    <t>Ч/В, Ивановская обл.</t>
  </si>
  <si>
    <r>
      <t>КАМЫШНИКОВА</t>
    </r>
    <r>
      <rPr>
        <sz val="10"/>
        <rFont val="Times New Roman"/>
        <family val="1"/>
      </rPr>
      <t xml:space="preserve"> Никита, 2005</t>
    </r>
  </si>
  <si>
    <t>037505</t>
  </si>
  <si>
    <r>
      <t>ЗАНИРА-08</t>
    </r>
    <r>
      <rPr>
        <sz val="10"/>
        <rFont val="Times New Roman"/>
        <family val="1"/>
      </rPr>
      <t>, коб., вор., ганн., Сандро Хит, Германия</t>
    </r>
  </si>
  <si>
    <t>023925</t>
  </si>
  <si>
    <t>Камышников Г.</t>
  </si>
  <si>
    <r>
      <t>КЛИМКИНА</t>
    </r>
    <r>
      <rPr>
        <sz val="10"/>
        <rFont val="Times New Roman"/>
        <family val="1"/>
      </rPr>
      <t xml:space="preserve"> Мария, 2007</t>
    </r>
  </si>
  <si>
    <r>
      <t>ЗИГМА-13</t>
    </r>
    <r>
      <rPr>
        <sz val="10"/>
        <rFont val="Times New Roman"/>
        <family val="1"/>
      </rPr>
      <t>, коб., вор., РВП, Гаргон, ПХ Сергиевское</t>
    </r>
  </si>
  <si>
    <t>023951</t>
  </si>
  <si>
    <t>Климкина М.</t>
  </si>
  <si>
    <r>
      <rPr>
        <b/>
        <sz val="10"/>
        <rFont val="Times New Roman"/>
        <family val="1"/>
      </rPr>
      <t>КРАСНОВА</t>
    </r>
    <r>
      <rPr>
        <sz val="10"/>
        <rFont val="Times New Roman"/>
        <family val="1"/>
      </rPr>
      <t xml:space="preserve"> Екатерина, 2007</t>
    </r>
  </si>
  <si>
    <t>018007</t>
  </si>
  <si>
    <r>
      <rPr>
        <b/>
        <sz val="10"/>
        <rFont val="Times New Roman"/>
        <family val="1"/>
      </rPr>
      <t>ПОДАРОК-09</t>
    </r>
    <r>
      <rPr>
        <sz val="10"/>
        <rFont val="Times New Roman"/>
        <family val="1"/>
      </rPr>
      <t>, мер., гнед., полукр., Вернисаж, Ставропольский край</t>
    </r>
  </si>
  <si>
    <t>020132</t>
  </si>
  <si>
    <t>Краснова О.</t>
  </si>
  <si>
    <r>
      <rPr>
        <b/>
        <sz val="10"/>
        <rFont val="Times New Roman"/>
        <family val="1"/>
      </rPr>
      <t xml:space="preserve">РОМАШОВА </t>
    </r>
    <r>
      <rPr>
        <sz val="10"/>
        <rFont val="Times New Roman"/>
        <family val="1"/>
      </rPr>
      <t>Татьяна</t>
    </r>
  </si>
  <si>
    <t>009969</t>
  </si>
  <si>
    <r>
      <rPr>
        <b/>
        <sz val="10"/>
        <rFont val="Times New Roman"/>
        <family val="1"/>
      </rPr>
      <t>АДЛЕР-07</t>
    </r>
    <r>
      <rPr>
        <sz val="10"/>
        <rFont val="Times New Roman"/>
        <family val="1"/>
      </rPr>
      <t>, мер., сер., ганн., Р.Адерми, Латвия</t>
    </r>
  </si>
  <si>
    <t>012081</t>
  </si>
  <si>
    <t>Метелёва Т.</t>
  </si>
  <si>
    <t>ПАО "Акрон", МО</t>
  </si>
  <si>
    <r>
      <t>СЕМЕНЕНКО</t>
    </r>
    <r>
      <rPr>
        <sz val="10"/>
        <rFont val="Times New Roman"/>
        <family val="1"/>
      </rPr>
      <t xml:space="preserve"> Эвелина, 2008</t>
    </r>
  </si>
  <si>
    <r>
      <t>ФЮРСТ ФЕРНАНДО-04</t>
    </r>
    <r>
      <rPr>
        <sz val="10"/>
        <rFont val="Times New Roman"/>
        <family val="1"/>
      </rPr>
      <t>, мер., рыж., бавар., Фюрст Пикколо, Германия</t>
    </r>
  </si>
  <si>
    <t>017052</t>
  </si>
  <si>
    <t>Заярная Г.</t>
  </si>
  <si>
    <r>
      <t>СОКОЛОВА</t>
    </r>
    <r>
      <rPr>
        <sz val="10"/>
        <rFont val="Times New Roman"/>
        <family val="1"/>
      </rPr>
      <t xml:space="preserve"> Евдокия, 2006</t>
    </r>
  </si>
  <si>
    <r>
      <t>БРЮТ-10</t>
    </r>
    <r>
      <rPr>
        <sz val="10"/>
        <rFont val="Times New Roman"/>
        <family val="1"/>
      </rPr>
      <t>, мер., гнед., трак., Юшал хх, к/з им.Кирова</t>
    </r>
  </si>
  <si>
    <t>012322</t>
  </si>
  <si>
    <t>Еланская В.</t>
  </si>
  <si>
    <r>
      <t xml:space="preserve">ХИТРОВА </t>
    </r>
    <r>
      <rPr>
        <sz val="10"/>
        <rFont val="Times New Roman"/>
        <family val="1"/>
      </rPr>
      <t>Алина</t>
    </r>
  </si>
  <si>
    <t>023490</t>
  </si>
  <si>
    <r>
      <t>ГРЕВЕНС РАПИДО-12</t>
    </r>
    <r>
      <rPr>
        <sz val="10"/>
        <rFont val="Times New Roman"/>
        <family val="1"/>
      </rPr>
      <t>, коб., вор., дат., Блу Хорс Дензел, Дания</t>
    </r>
  </si>
  <si>
    <t>021495</t>
  </si>
  <si>
    <t>Тё П.</t>
  </si>
  <si>
    <r>
      <t>ХИЛИН ШЭДОУ-08(126)</t>
    </r>
    <r>
      <rPr>
        <sz val="10"/>
        <rFont val="Times New Roman"/>
        <family val="1"/>
      </rPr>
      <t>, жер., вор., уэл. пони, Боретон Романcер, Великобритания</t>
    </r>
  </si>
  <si>
    <t>016362</t>
  </si>
  <si>
    <r>
      <t>ТЁ</t>
    </r>
    <r>
      <rPr>
        <sz val="10"/>
        <rFont val="Times New Roman"/>
        <family val="1"/>
      </rPr>
      <t xml:space="preserve"> Софья, 2007</t>
    </r>
  </si>
  <si>
    <t>010307</t>
  </si>
  <si>
    <t>КСК "Южный", МО</t>
  </si>
  <si>
    <r>
      <rPr>
        <b/>
        <sz val="10"/>
        <rFont val="Times New Roman"/>
        <family val="1"/>
      </rPr>
      <t>ДИАНОВА</t>
    </r>
    <r>
      <rPr>
        <sz val="10"/>
        <rFont val="Times New Roman"/>
        <family val="1"/>
      </rPr>
      <t xml:space="preserve"> Вера</t>
    </r>
  </si>
  <si>
    <t>040796</t>
  </si>
  <si>
    <t>Н</t>
  </si>
  <si>
    <t>В</t>
  </si>
  <si>
    <t>Зачёты: для спортсменов-любителей, общий.</t>
  </si>
  <si>
    <t>III</t>
  </si>
  <si>
    <t>3 юн.</t>
  </si>
  <si>
    <t>КОМАНДНЫЙ ПРИЗ. ЮНОШИ</t>
  </si>
  <si>
    <t>Общее впечатление</t>
  </si>
  <si>
    <t>Всего %</t>
  </si>
  <si>
    <t>Зачёт для детей.</t>
  </si>
  <si>
    <t>ТЕСТ ДЛЯ НАЧИНАЮЩИХ ВСАДНИКОВ</t>
  </si>
  <si>
    <t>«ЗИМНИЙ КУБОК КСК «КОНКОРД»</t>
  </si>
  <si>
    <t>23 февраля 2020 г.</t>
  </si>
  <si>
    <r>
      <rPr>
        <b/>
        <sz val="10"/>
        <rFont val="Times New Roman"/>
        <family val="1"/>
      </rPr>
      <t xml:space="preserve">УВАРОВА </t>
    </r>
    <r>
      <rPr>
        <sz val="10"/>
        <rFont val="Times New Roman"/>
        <family val="1"/>
      </rPr>
      <t>Мария, 2004</t>
    </r>
  </si>
  <si>
    <t>067504</t>
  </si>
  <si>
    <r>
      <t>БИГ БЕН-11,</t>
    </r>
    <r>
      <rPr>
        <sz val="10"/>
        <rFont val="Times New Roman"/>
        <family val="1"/>
      </rPr>
      <t xml:space="preserve"> мер., вор., ольд., Балу ду Роет, Германия</t>
    </r>
  </si>
  <si>
    <t>015399</t>
  </si>
  <si>
    <t>Козичева А.</t>
  </si>
  <si>
    <r>
      <t>ПРАЙД ФОН БЕНТЛИ-11</t>
    </r>
    <r>
      <rPr>
        <sz val="10"/>
        <rFont val="Times New Roman"/>
        <family val="1"/>
      </rPr>
      <t>, мер., т.-рыж., ольд., Бентли, Германия</t>
    </r>
  </si>
  <si>
    <t>018336</t>
  </si>
  <si>
    <t>Яблонских О.</t>
  </si>
  <si>
    <r>
      <rPr>
        <b/>
        <sz val="10"/>
        <rFont val="Times New Roman"/>
        <family val="1"/>
      </rPr>
      <t>ГАРМАЙ (ШЕВЕЛЕВА)</t>
    </r>
    <r>
      <rPr>
        <sz val="10"/>
        <rFont val="Times New Roman"/>
        <family val="1"/>
      </rPr>
      <t xml:space="preserve"> Юлия</t>
    </r>
  </si>
  <si>
    <t>025494</t>
  </si>
  <si>
    <r>
      <t>КОРОТЧЕНКОВА</t>
    </r>
    <r>
      <rPr>
        <sz val="10"/>
        <rFont val="Times New Roman"/>
        <family val="1"/>
      </rPr>
      <t xml:space="preserve"> Анастасия, 2006</t>
    </r>
  </si>
  <si>
    <t>038806</t>
  </si>
  <si>
    <r>
      <t>ИНСТРУЧ-05</t>
    </r>
    <r>
      <rPr>
        <sz val="10"/>
        <rFont val="Times New Roman"/>
        <family val="1"/>
      </rPr>
      <t>, мер., т.-гнед., полукр., неизв., Россия</t>
    </r>
  </si>
  <si>
    <t>012615</t>
  </si>
  <si>
    <t>Дубинина О.</t>
  </si>
  <si>
    <r>
      <t xml:space="preserve">БОРИСОВА </t>
    </r>
    <r>
      <rPr>
        <sz val="10"/>
        <rFont val="Times New Roman"/>
        <family val="1"/>
      </rPr>
      <t>Ирина</t>
    </r>
  </si>
  <si>
    <t>014976</t>
  </si>
  <si>
    <r>
      <t>ЛЕГОЛАС ШАРМ-11</t>
    </r>
    <r>
      <rPr>
        <sz val="10"/>
        <rFont val="Times New Roman"/>
        <family val="1"/>
      </rPr>
      <t>, мер., рыж., рейнл., Лиссаро, Германия</t>
    </r>
  </si>
  <si>
    <t>021819</t>
  </si>
  <si>
    <t>Борисова И.</t>
  </si>
  <si>
    <t>089802</t>
  </si>
  <si>
    <r>
      <t>КАРАБАШ-08</t>
    </r>
    <r>
      <rPr>
        <sz val="10"/>
        <rFont val="Times New Roman"/>
        <family val="1"/>
      </rPr>
      <t>, мер., т.-гнед., полукр., Шторм, Украина</t>
    </r>
  </si>
  <si>
    <t>016497</t>
  </si>
  <si>
    <t>Коблякова А.</t>
  </si>
  <si>
    <r>
      <t>ВЕЩЕЛЕВА</t>
    </r>
    <r>
      <rPr>
        <sz val="10"/>
        <rFont val="Times New Roman"/>
        <family val="1"/>
      </rPr>
      <t xml:space="preserve"> Валерия, 2002</t>
    </r>
  </si>
  <si>
    <t>011540</t>
  </si>
  <si>
    <t>Мазурова Е.</t>
  </si>
  <si>
    <r>
      <t>АТРИБУТ-10</t>
    </r>
    <r>
      <rPr>
        <sz val="10"/>
        <rFont val="Times New Roman"/>
        <family val="1"/>
      </rPr>
      <t>, мер., т.-гнед., полукр., Акрополь 6, ООО "Троицкое"</t>
    </r>
  </si>
  <si>
    <r>
      <t xml:space="preserve">ДВУКРАЕВА </t>
    </r>
    <r>
      <rPr>
        <sz val="10"/>
        <rFont val="Times New Roman"/>
        <family val="1"/>
      </rPr>
      <t>Ирина</t>
    </r>
  </si>
  <si>
    <t>033686</t>
  </si>
  <si>
    <r>
      <t>БЛУ ХОРЗ-06</t>
    </r>
    <r>
      <rPr>
        <sz val="10"/>
        <rFont val="Times New Roman"/>
        <family val="1"/>
      </rPr>
      <t>, мер., сер., голл.тепл., Д-Дей, Нидерланды</t>
    </r>
  </si>
  <si>
    <t>007147</t>
  </si>
  <si>
    <t>Крупнова Е.</t>
  </si>
  <si>
    <t>НКП "РУСЬ", МО</t>
  </si>
  <si>
    <t>038005</t>
  </si>
  <si>
    <r>
      <t>ЕПИШИНА</t>
    </r>
    <r>
      <rPr>
        <sz val="10"/>
        <rFont val="Times New Roman"/>
        <family val="1"/>
      </rPr>
      <t xml:space="preserve"> Анастасия, 2005</t>
    </r>
  </si>
  <si>
    <r>
      <t>ОСОБА-02,</t>
    </r>
    <r>
      <rPr>
        <sz val="10"/>
        <rFont val="Times New Roman"/>
        <family val="1"/>
      </rPr>
      <t xml:space="preserve"> коб., гнед., голш., Отлив, к/з Георгенбург</t>
    </r>
  </si>
  <si>
    <t>000536</t>
  </si>
  <si>
    <t>Басова О.</t>
  </si>
  <si>
    <r>
      <t>ЗАДИРАЕВА</t>
    </r>
    <r>
      <rPr>
        <sz val="10"/>
        <rFont val="Times New Roman"/>
        <family val="1"/>
      </rPr>
      <t xml:space="preserve"> Елизавета, 2002</t>
    </r>
  </si>
  <si>
    <t>044002</t>
  </si>
  <si>
    <r>
      <t>ТОПАЗ-10</t>
    </r>
    <r>
      <rPr>
        <sz val="10"/>
        <rFont val="Times New Roman"/>
        <family val="1"/>
      </rPr>
      <t>, мер., гнед., полукр., Тревор, Беларусь</t>
    </r>
  </si>
  <si>
    <t>017045</t>
  </si>
  <si>
    <t>Бритова Н.</t>
  </si>
  <si>
    <t>Ч/В, Калужская обл.</t>
  </si>
  <si>
    <r>
      <t xml:space="preserve">ИВАНОВА </t>
    </r>
    <r>
      <rPr>
        <sz val="10"/>
        <rFont val="Times New Roman"/>
        <family val="1"/>
      </rPr>
      <t>Валерия, 2004</t>
    </r>
  </si>
  <si>
    <t>049704</t>
  </si>
  <si>
    <r>
      <t>БАЙЕР-05</t>
    </r>
    <r>
      <rPr>
        <sz val="10"/>
        <rFont val="Times New Roman"/>
        <family val="1"/>
      </rPr>
      <t>, мер., рыж., ганн., Бриг, Россия</t>
    </r>
  </si>
  <si>
    <t>005521</t>
  </si>
  <si>
    <t>КСК "Пегас", г.Москва</t>
  </si>
  <si>
    <r>
      <t>ЛУПАНОВА</t>
    </r>
    <r>
      <rPr>
        <sz val="10"/>
        <rFont val="Times New Roman"/>
        <family val="1"/>
      </rPr>
      <t xml:space="preserve"> Алина, 2003</t>
    </r>
  </si>
  <si>
    <t>088703</t>
  </si>
  <si>
    <t>2</t>
  </si>
  <si>
    <t>КСК "Битца"</t>
  </si>
  <si>
    <r>
      <t xml:space="preserve">ГАЗГОЛЬДЕР-07, </t>
    </r>
    <r>
      <rPr>
        <sz val="10"/>
        <rFont val="Times New Roman"/>
        <family val="1"/>
      </rPr>
      <t>жер., рыж., трак, Зорро, РКЗ</t>
    </r>
  </si>
  <si>
    <t>009304</t>
  </si>
  <si>
    <t>Митин А.</t>
  </si>
  <si>
    <r>
      <t xml:space="preserve">МАТВЕЕВА </t>
    </r>
    <r>
      <rPr>
        <sz val="10"/>
        <rFont val="Times New Roman"/>
        <family val="1"/>
      </rPr>
      <t>Елизавета, 2006</t>
    </r>
  </si>
  <si>
    <t>022006</t>
  </si>
  <si>
    <r>
      <t>АККАСАРИ-08</t>
    </r>
    <r>
      <rPr>
        <sz val="10"/>
        <rFont val="Times New Roman"/>
        <family val="1"/>
      </rPr>
      <t>, коб., гнед., голш., Корминт, Германия</t>
    </r>
  </si>
  <si>
    <t>020002</t>
  </si>
  <si>
    <t>Корнилов М.</t>
  </si>
  <si>
    <t>ГБУ "СШ Битца" Москомспорта, г.Москва</t>
  </si>
  <si>
    <r>
      <t xml:space="preserve">ОВЧИННИКОВА </t>
    </r>
    <r>
      <rPr>
        <sz val="10"/>
        <rFont val="Times New Roman"/>
        <family val="1"/>
      </rPr>
      <t>Евгения</t>
    </r>
  </si>
  <si>
    <t>006185</t>
  </si>
  <si>
    <t>016997</t>
  </si>
  <si>
    <t>Попов С.</t>
  </si>
  <si>
    <t>БУ ОО "КСШ", Орловская обл.</t>
  </si>
  <si>
    <r>
      <t>КАПИТОЛИНА ПКЗ ЗЕТ-12</t>
    </r>
    <r>
      <rPr>
        <sz val="10"/>
        <rFont val="Times New Roman"/>
        <family val="1"/>
      </rPr>
      <t>, коб., гнед., цанг., Купер ван де Хеффинк, Украина</t>
    </r>
  </si>
  <si>
    <t>112402</t>
  </si>
  <si>
    <r>
      <t>ПАНУРИНА</t>
    </r>
    <r>
      <rPr>
        <sz val="10"/>
        <rFont val="Times New Roman"/>
        <family val="1"/>
      </rPr>
      <t xml:space="preserve"> Таисия, 2002</t>
    </r>
  </si>
  <si>
    <t>004373</t>
  </si>
  <si>
    <r>
      <t>ИГРИВАЯ-03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коб., гнед., ганн, Гранд,  СХПК "Прогресс Вертилишки"</t>
    </r>
  </si>
  <si>
    <r>
      <rPr>
        <b/>
        <sz val="10"/>
        <rFont val="Times New Roman"/>
        <family val="1"/>
      </rPr>
      <t xml:space="preserve">ПЕТРЕНКО </t>
    </r>
    <r>
      <rPr>
        <sz val="10"/>
        <rFont val="Times New Roman"/>
        <family val="1"/>
      </rPr>
      <t>Екатерина</t>
    </r>
  </si>
  <si>
    <t>073799</t>
  </si>
  <si>
    <r>
      <t>ЖИЛЕТ-08</t>
    </r>
    <r>
      <rPr>
        <sz val="10"/>
        <rFont val="Times New Roman"/>
        <family val="1"/>
      </rPr>
      <t>, жер., т.гнед., буд., Жгучий, Краснодарский край</t>
    </r>
  </si>
  <si>
    <t>011561</t>
  </si>
  <si>
    <t>Хохлачева М.</t>
  </si>
  <si>
    <r>
      <t>ПИКАЛОВА</t>
    </r>
    <r>
      <rPr>
        <sz val="10"/>
        <rFont val="Times New Roman"/>
        <family val="1"/>
      </rPr>
      <t xml:space="preserve"> Валерия</t>
    </r>
  </si>
  <si>
    <t>064599</t>
  </si>
  <si>
    <t>009483</t>
  </si>
  <si>
    <t>Соколова А.</t>
  </si>
  <si>
    <r>
      <t>ПЛОМБИР-06</t>
    </r>
    <r>
      <rPr>
        <sz val="10"/>
        <rFont val="Times New Roman"/>
        <family val="1"/>
      </rPr>
      <t>, мер., гнед., голш., Победитель, МО</t>
    </r>
  </si>
  <si>
    <r>
      <t>ПЛЕЩЁВА</t>
    </r>
    <r>
      <rPr>
        <sz val="10"/>
        <rFont val="Times New Roman"/>
        <family val="1"/>
      </rPr>
      <t xml:space="preserve"> Елизавета, 2005</t>
    </r>
  </si>
  <si>
    <t>055505</t>
  </si>
  <si>
    <r>
      <t>ЦЕНЗУРА-08</t>
    </r>
    <r>
      <rPr>
        <sz val="10"/>
        <rFont val="Times New Roman"/>
        <family val="1"/>
      </rPr>
      <t>, коб., сер., чеш.тепл., Ламбадеро, Чехия</t>
    </r>
  </si>
  <si>
    <t>014480</t>
  </si>
  <si>
    <t>Пипарс Т.</t>
  </si>
  <si>
    <t>ГБУ СШ "Битца" Москомспорта, г.Москва</t>
  </si>
  <si>
    <r>
      <t>ПРИЗРАК-06</t>
    </r>
    <r>
      <rPr>
        <sz val="10"/>
        <rFont val="Times New Roman"/>
        <family val="1"/>
      </rPr>
      <t>, мер., игр., трак.-буд., Пасо Рино, Сальский ипподром</t>
    </r>
  </si>
  <si>
    <t>008673</t>
  </si>
  <si>
    <t>Тугушева А.</t>
  </si>
  <si>
    <r>
      <t xml:space="preserve">САВИНОВА </t>
    </r>
    <r>
      <rPr>
        <sz val="10"/>
        <rFont val="Times New Roman"/>
        <family val="1"/>
      </rPr>
      <t>Елизавета, 2006</t>
    </r>
  </si>
  <si>
    <t>021706</t>
  </si>
  <si>
    <r>
      <t>ПАЛЕХ-09</t>
    </r>
    <r>
      <rPr>
        <sz val="10"/>
        <rFont val="Times New Roman"/>
        <family val="1"/>
      </rPr>
      <t>, жер., рыж., трак., Помпей 7, ЗАО "Заря"</t>
    </r>
  </si>
  <si>
    <t>019765</t>
  </si>
  <si>
    <t>Никитская Н.</t>
  </si>
  <si>
    <r>
      <t>КАРДИНАЛ-07,</t>
    </r>
    <r>
      <rPr>
        <sz val="10"/>
        <rFont val="Times New Roman"/>
        <family val="1"/>
      </rPr>
      <t xml:space="preserve"> мерин, рыж. полукр., Конкорд, вестф., Кировский к/з</t>
    </r>
  </si>
  <si>
    <t>000609</t>
  </si>
  <si>
    <t>Ушанова Е.</t>
  </si>
  <si>
    <r>
      <t xml:space="preserve">СМИРНОВА </t>
    </r>
    <r>
      <rPr>
        <sz val="10"/>
        <rFont val="Times New Roman"/>
        <family val="1"/>
      </rPr>
      <t>Дария, 2009</t>
    </r>
  </si>
  <si>
    <t>013009</t>
  </si>
  <si>
    <r>
      <t>ХАРПИНГ-11</t>
    </r>
    <r>
      <rPr>
        <sz val="10"/>
        <rFont val="Times New Roman"/>
        <family val="1"/>
      </rPr>
      <t>, мер., сер., трак., Питсбург, МКЗ №1</t>
    </r>
  </si>
  <si>
    <t>ПАО "Акрон"</t>
  </si>
  <si>
    <r>
      <t>СОЛИНА</t>
    </r>
    <r>
      <rPr>
        <sz val="10"/>
        <rFont val="Times New Roman"/>
        <family val="1"/>
      </rPr>
      <t xml:space="preserve"> Людмила, 2004</t>
    </r>
  </si>
  <si>
    <t>023604</t>
  </si>
  <si>
    <r>
      <t xml:space="preserve">ЗЕМФИР-07, </t>
    </r>
    <r>
      <rPr>
        <sz val="10"/>
        <rFont val="Times New Roman"/>
        <family val="1"/>
      </rPr>
      <t>мер., вор., трак., Флокарт хх, Курская обл.</t>
    </r>
  </si>
  <si>
    <t>009525</t>
  </si>
  <si>
    <r>
      <t>КНЯЗЬ РАДЗИВИЛ-06,</t>
    </r>
    <r>
      <rPr>
        <sz val="10"/>
        <rFont val="Times New Roman"/>
        <family val="1"/>
      </rPr>
      <t xml:space="preserve"> мер., гнед., РВП, Романтикер, Старожиловский к/з</t>
    </r>
  </si>
  <si>
    <t>008491</t>
  </si>
  <si>
    <t>Параца В.</t>
  </si>
  <si>
    <r>
      <t>СОРОКИНА</t>
    </r>
    <r>
      <rPr>
        <sz val="10"/>
        <rFont val="Times New Roman"/>
        <family val="1"/>
      </rPr>
      <t xml:space="preserve"> Анна, 2007</t>
    </r>
  </si>
  <si>
    <t>016507</t>
  </si>
  <si>
    <r>
      <t xml:space="preserve">СУББОТИНА </t>
    </r>
    <r>
      <rPr>
        <sz val="10"/>
        <rFont val="Times New Roman"/>
        <family val="1"/>
      </rPr>
      <t>Яна</t>
    </r>
  </si>
  <si>
    <t>016701</t>
  </si>
  <si>
    <r>
      <t xml:space="preserve">ТУМАНОВА </t>
    </r>
    <r>
      <rPr>
        <sz val="10"/>
        <rFont val="Times New Roman"/>
        <family val="1"/>
      </rPr>
      <t>Анастасия, 2002</t>
    </r>
  </si>
  <si>
    <t>045902</t>
  </si>
  <si>
    <r>
      <t>ДА ВИНЧИ-12</t>
    </r>
    <r>
      <rPr>
        <sz val="10"/>
        <rFont val="Times New Roman"/>
        <family val="1"/>
      </rPr>
      <t>, мер., гнед., ганн., Дестано, Германия</t>
    </r>
  </si>
  <si>
    <t>016187</t>
  </si>
  <si>
    <t>Винницкая Ю.</t>
  </si>
  <si>
    <r>
      <t xml:space="preserve">ЦЕЙТЛИНА </t>
    </r>
    <r>
      <rPr>
        <sz val="10"/>
        <rFont val="Times New Roman"/>
        <family val="1"/>
      </rPr>
      <t>Екатерина</t>
    </r>
  </si>
  <si>
    <t>003179</t>
  </si>
  <si>
    <t>023948</t>
  </si>
  <si>
    <t>Цейтлина Е.</t>
  </si>
  <si>
    <r>
      <rPr>
        <b/>
        <sz val="10"/>
        <color indexed="8"/>
        <rFont val="Times New Roman"/>
        <family val="1"/>
      </rPr>
      <t>ПАРСИВАЛЬ-13</t>
    </r>
    <r>
      <rPr>
        <sz val="10"/>
        <color indexed="8"/>
        <rFont val="Times New Roman"/>
        <family val="1"/>
      </rPr>
      <t>, мер., гнед., полукр, Победитель, МО</t>
    </r>
  </si>
  <si>
    <r>
      <t>ЦЫГАНОВА</t>
    </r>
    <r>
      <rPr>
        <sz val="10"/>
        <rFont val="Times New Roman"/>
        <family val="1"/>
      </rPr>
      <t xml:space="preserve"> Анастасия, 2007</t>
    </r>
  </si>
  <si>
    <t>021707</t>
  </si>
  <si>
    <r>
      <t>ЯНТАРЬ-98</t>
    </r>
    <r>
      <rPr>
        <sz val="10"/>
        <rFont val="Times New Roman"/>
        <family val="1"/>
      </rPr>
      <t>, жер.,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т.рыж., БП, Знахарь, Россия</t>
    </r>
  </si>
  <si>
    <t>004128</t>
  </si>
  <si>
    <t>Кошелев В.</t>
  </si>
  <si>
    <r>
      <t xml:space="preserve">АРТИСТ-03, </t>
    </r>
    <r>
      <rPr>
        <sz val="10"/>
        <rFont val="Times New Roman"/>
        <family val="1"/>
      </rPr>
      <t>мер., бул., пом., Айвенго, Беларусь</t>
    </r>
  </si>
  <si>
    <t>010746</t>
  </si>
  <si>
    <r>
      <t xml:space="preserve">ЧАБРОВА </t>
    </r>
    <r>
      <rPr>
        <sz val="10"/>
        <rFont val="Times New Roman"/>
        <family val="1"/>
      </rPr>
      <t>Мария</t>
    </r>
  </si>
  <si>
    <t>005099</t>
  </si>
  <si>
    <r>
      <t xml:space="preserve">ИНГЛАНД СЛОТТИ-09, </t>
    </r>
    <r>
      <rPr>
        <sz val="10"/>
        <rFont val="Times New Roman"/>
        <family val="1"/>
      </rPr>
      <t>мер., гнед., голл.тепл., Апхилл, Нидерланды</t>
    </r>
  </si>
  <si>
    <t>014153</t>
  </si>
  <si>
    <t>Давидовский Р.</t>
  </si>
  <si>
    <t>073802</t>
  </si>
  <si>
    <t>КСК "Звёздный", МО</t>
  </si>
  <si>
    <r>
      <t xml:space="preserve">ГОРОСКОП-08, </t>
    </r>
    <r>
      <rPr>
        <sz val="10"/>
        <rFont val="Times New Roman"/>
        <family val="1"/>
      </rPr>
      <t>мер., карак., ганн., Опал, Беларусь</t>
    </r>
  </si>
  <si>
    <t>009850</t>
  </si>
  <si>
    <t>Донская А.</t>
  </si>
  <si>
    <r>
      <rPr>
        <b/>
        <sz val="10"/>
        <rFont val="Times New Roman"/>
        <family val="1"/>
      </rPr>
      <t>ЩУР</t>
    </r>
    <r>
      <rPr>
        <sz val="10"/>
        <rFont val="Times New Roman"/>
        <family val="1"/>
      </rPr>
      <t xml:space="preserve"> Анастасия, 2007</t>
    </r>
  </si>
  <si>
    <t>027707</t>
  </si>
  <si>
    <t>2 юн.</t>
  </si>
  <si>
    <r>
      <t>ЮШКО</t>
    </r>
    <r>
      <rPr>
        <sz val="10"/>
        <color indexed="8"/>
        <rFont val="Times New Roman"/>
        <family val="1"/>
      </rPr>
      <t xml:space="preserve"> Дарья, 2006</t>
    </r>
  </si>
  <si>
    <t>054106</t>
  </si>
  <si>
    <r>
      <t xml:space="preserve">ГРОЗА-06, </t>
    </r>
    <r>
      <rPr>
        <sz val="10"/>
        <rFont val="Times New Roman"/>
        <family val="1"/>
      </rPr>
      <t>коб., гнед., ганн., Опал, к/з Вертилишки, Беларусь</t>
    </r>
  </si>
  <si>
    <t>009181</t>
  </si>
  <si>
    <t>Абашин А.</t>
  </si>
  <si>
    <r>
      <t>ШАРАФЕТДИНОВА</t>
    </r>
    <r>
      <rPr>
        <sz val="10"/>
        <rFont val="Times New Roman"/>
        <family val="1"/>
      </rPr>
      <t xml:space="preserve"> Анна, 2002</t>
    </r>
  </si>
  <si>
    <r>
      <rPr>
        <b/>
        <sz val="10"/>
        <rFont val="Times New Roman"/>
        <family val="1"/>
      </rPr>
      <t>КРАСИЛЬНИКОВА</t>
    </r>
    <r>
      <rPr>
        <sz val="10"/>
        <rFont val="Times New Roman"/>
        <family val="1"/>
      </rPr>
      <t xml:space="preserve"> Юлиса, 2003</t>
    </r>
  </si>
  <si>
    <t>010203</t>
  </si>
  <si>
    <t>ЛИЧНЫЙ ПРИЗ. ЮНИОРЫ</t>
  </si>
  <si>
    <t>Муниципальные соревнования по выездке</t>
  </si>
  <si>
    <r>
      <t xml:space="preserve">Судьи: Н - Цветаева С.Н.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С - Барышева Г.Б. </t>
    </r>
    <r>
      <rPr>
        <sz val="11"/>
        <rFont val="Times New Roman"/>
        <family val="1"/>
      </rPr>
      <t xml:space="preserve">(ВК, Тамбовская обл.), </t>
    </r>
    <r>
      <rPr>
        <b/>
        <sz val="11"/>
        <rFont val="Times New Roman"/>
        <family val="1"/>
      </rPr>
      <t>В - Петушкова Л.В.</t>
    </r>
    <r>
      <rPr>
        <sz val="11"/>
        <rFont val="Times New Roman"/>
        <family val="1"/>
      </rPr>
      <t xml:space="preserve"> (ВК, Московская обл.).</t>
    </r>
  </si>
  <si>
    <r>
      <t>МИРАЖ-13</t>
    </r>
    <r>
      <rPr>
        <sz val="10"/>
        <rFont val="Times New Roman"/>
        <family val="1"/>
      </rPr>
      <t>, жер., изаб., шетл.пони, неизв., Россия</t>
    </r>
  </si>
  <si>
    <t>Андриянова Е.</t>
  </si>
  <si>
    <t>КСК "Виват Россия!", МО</t>
  </si>
  <si>
    <t>МУ СШОР "Фаворит", МО</t>
  </si>
  <si>
    <r>
      <t xml:space="preserve">Судьи: Н - Петушкова Л.В.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С - Цветаева С.Н.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В - Барышева Г.Б. </t>
    </r>
    <r>
      <rPr>
        <sz val="11"/>
        <rFont val="Times New Roman"/>
        <family val="1"/>
      </rPr>
      <t>(ВК, Тамбовская обл.).</t>
    </r>
  </si>
  <si>
    <t>ЛИЧНЫЙ ПРИЗ. ЮНОШИ</t>
  </si>
  <si>
    <t>г.Москва, д.Колотилово, КСК "Пегас"</t>
  </si>
  <si>
    <t>Вып. Норм.</t>
  </si>
  <si>
    <t>Положение и посадка всадника</t>
  </si>
  <si>
    <t>Точность</t>
  </si>
  <si>
    <t>ИТОГО</t>
  </si>
  <si>
    <t>1 юн</t>
  </si>
  <si>
    <t>Зачёты: для детей, общий.</t>
  </si>
  <si>
    <r>
      <rPr>
        <b/>
        <sz val="11"/>
        <rFont val="Times New Roman"/>
        <family val="1"/>
      </rPr>
      <t xml:space="preserve">Судьи: В - Петушкова Л.В. </t>
    </r>
    <r>
      <rPr>
        <sz val="11"/>
        <rFont val="Times New Roman"/>
        <family val="1"/>
      </rPr>
      <t>(ВК, Московская обл.),</t>
    </r>
    <r>
      <rPr>
        <b/>
        <sz val="11"/>
        <rFont val="Times New Roman"/>
        <family val="1"/>
      </rPr>
      <t xml:space="preserve"> Барышева Г.Б.</t>
    </r>
    <r>
      <rPr>
        <sz val="11"/>
        <rFont val="Times New Roman"/>
        <family val="1"/>
      </rPr>
      <t xml:space="preserve"> (ВК, Тамбовская обл.); </t>
    </r>
    <r>
      <rPr>
        <b/>
        <sz val="11"/>
        <rFont val="Times New Roman"/>
        <family val="1"/>
      </rPr>
      <t>С - Цветаева С.Н.</t>
    </r>
    <r>
      <rPr>
        <sz val="11"/>
        <rFont val="Times New Roman"/>
        <family val="1"/>
      </rPr>
      <t xml:space="preserve"> (ВК, Московская обл.).</t>
    </r>
  </si>
  <si>
    <t>Средства управления</t>
  </si>
  <si>
    <r>
      <t>СТУПАК</t>
    </r>
    <r>
      <rPr>
        <sz val="10"/>
        <rFont val="Times New Roman"/>
        <family val="1"/>
      </rPr>
      <t xml:space="preserve"> Арина, 2011 </t>
    </r>
  </si>
  <si>
    <t>КОМАНДНЫЙ ПРИЗ А. ДЕТИ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</si>
</sst>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SFr.&quot;;\-#,##0\ &quot;SFr.&quot;"/>
    <numFmt numFmtId="189" formatCode="#,##0\ &quot;SFr.&quot;;[Red]\-#,##0\ &quot;SFr.&quot;"/>
    <numFmt numFmtId="190" formatCode="#,##0.00\ &quot;SFr.&quot;;\-#,##0.00\ &quot;SFr.&quot;"/>
    <numFmt numFmtId="191" formatCode="#,##0.00\ &quot;SFr.&quot;;[Red]\-#,##0.00\ &quot;SFr.&quot;"/>
    <numFmt numFmtId="192" formatCode="_-* #,##0\ &quot;SFr.&quot;_-;\-* #,##0\ &quot;SFr.&quot;_-;_-* &quot;-&quot;\ &quot;SFr.&quot;_-;_-@_-"/>
    <numFmt numFmtId="193" formatCode="_-* #,##0\ _S_F_r_._-;\-* #,##0\ _S_F_r_._-;_-* &quot;-&quot;\ _S_F_r_._-;_-@_-"/>
    <numFmt numFmtId="194" formatCode="_-* #,##0.00\ &quot;SFr.&quot;_-;\-* #,##0.00\ &quot;SFr.&quot;_-;_-* &quot;-&quot;??\ &quot;SFr.&quot;_-;_-@_-"/>
    <numFmt numFmtId="195" formatCode="_-* #,##0.00\ _S_F_r_._-;\-* #,##0.00\ _S_F_r_._-;_-* &quot;-&quot;??\ _S_F_r_._-;_-@_-"/>
    <numFmt numFmtId="196" formatCode="0.0%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%"/>
    <numFmt numFmtId="203" formatCode="0.000"/>
    <numFmt numFmtId="204" formatCode="[$-F400]h:mm:ss\ AM/PM"/>
    <numFmt numFmtId="205" formatCode="h:mm;@"/>
    <numFmt numFmtId="206" formatCode="#,##0_ ;[Red]\-#,##0\ "/>
    <numFmt numFmtId="207" formatCode="0.0000"/>
    <numFmt numFmtId="208" formatCode="#,##0.0\ &quot;₽&quot;"/>
    <numFmt numFmtId="209" formatCode="0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Arial Cyr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7" fillId="0" borderId="11" xfId="81" applyFont="1" applyBorder="1" applyAlignment="1">
      <alignment horizontal="center" vertical="center" textRotation="90"/>
      <protection/>
    </xf>
    <xf numFmtId="0" fontId="7" fillId="0" borderId="11" xfId="81" applyFont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81" applyFont="1" applyAlignment="1">
      <alignment/>
      <protection/>
    </xf>
    <xf numFmtId="0" fontId="8" fillId="0" borderId="0" xfId="81" applyFont="1" applyAlignment="1">
      <alignment wrapText="1"/>
      <protection/>
    </xf>
    <xf numFmtId="0" fontId="8" fillId="0" borderId="0" xfId="81" applyFont="1" applyBorder="1" applyAlignment="1">
      <alignment horizontal="left"/>
      <protection/>
    </xf>
    <xf numFmtId="0" fontId="7" fillId="0" borderId="0" xfId="81" applyFont="1" applyAlignment="1">
      <alignment horizontal="left"/>
      <protection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203" fontId="3" fillId="0" borderId="10" xfId="81" applyNumberFormat="1" applyFont="1" applyBorder="1" applyAlignment="1">
      <alignment horizontal="center" vertical="center"/>
      <protection/>
    </xf>
    <xf numFmtId="0" fontId="3" fillId="0" borderId="0" xfId="81" applyFont="1" applyBorder="1" applyAlignment="1">
      <alignment horizontal="center" vertical="center"/>
      <protection/>
    </xf>
    <xf numFmtId="0" fontId="3" fillId="0" borderId="0" xfId="81" applyNumberFormat="1" applyFont="1" applyBorder="1" applyAlignment="1">
      <alignment horizontal="center" vertical="center"/>
      <protection/>
    </xf>
    <xf numFmtId="203" fontId="3" fillId="0" borderId="0" xfId="81" applyNumberFormat="1" applyFont="1" applyBorder="1" applyAlignment="1">
      <alignment horizontal="center" vertical="center"/>
      <protection/>
    </xf>
    <xf numFmtId="203" fontId="4" fillId="0" borderId="0" xfId="81" applyNumberFormat="1" applyFont="1" applyBorder="1" applyAlignment="1">
      <alignment horizontal="center" vertical="center"/>
      <protection/>
    </xf>
    <xf numFmtId="0" fontId="4" fillId="0" borderId="0" xfId="114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0" xfId="114" applyFont="1" applyFill="1" applyBorder="1" applyAlignment="1" applyProtection="1">
      <alignment horizontal="center" vertical="center" wrapText="1"/>
      <protection locked="0"/>
    </xf>
    <xf numFmtId="0" fontId="0" fillId="0" borderId="0" xfId="81" applyBorder="1" applyAlignment="1">
      <alignment vertical="center"/>
      <protection/>
    </xf>
    <xf numFmtId="0" fontId="4" fillId="0" borderId="10" xfId="118" applyFont="1" applyFill="1" applyBorder="1" applyAlignment="1">
      <alignment horizontal="left" vertical="center" wrapText="1"/>
      <protection/>
    </xf>
    <xf numFmtId="0" fontId="4" fillId="0" borderId="10" xfId="111" applyFont="1" applyFill="1" applyBorder="1" applyAlignment="1">
      <alignment horizontal="left" vertical="center" wrapText="1"/>
      <protection/>
    </xf>
    <xf numFmtId="0" fontId="4" fillId="0" borderId="10" xfId="69" applyFont="1" applyFill="1" applyBorder="1" applyAlignment="1" applyProtection="1">
      <alignment horizontal="left" vertical="center" wrapText="1"/>
      <protection locked="0"/>
    </xf>
    <xf numFmtId="203" fontId="4" fillId="0" borderId="12" xfId="81" applyNumberFormat="1" applyFont="1" applyBorder="1" applyAlignment="1">
      <alignment horizontal="center" vertical="center"/>
      <protection/>
    </xf>
    <xf numFmtId="197" fontId="3" fillId="0" borderId="10" xfId="81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119" applyFont="1" applyFill="1" applyBorder="1" applyAlignment="1">
      <alignment horizontal="left" vertical="center" wrapText="1"/>
      <protection/>
    </xf>
    <xf numFmtId="0" fontId="4" fillId="0" borderId="10" xfId="109" applyFont="1" applyFill="1" applyBorder="1" applyAlignment="1">
      <alignment horizontal="left" vertical="center" wrapText="1"/>
      <protection/>
    </xf>
    <xf numFmtId="0" fontId="4" fillId="0" borderId="10" xfId="110" applyFont="1" applyFill="1" applyBorder="1" applyAlignment="1">
      <alignment horizontal="left" vertical="center" wrapText="1"/>
      <protection/>
    </xf>
    <xf numFmtId="0" fontId="4" fillId="0" borderId="10" xfId="11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13" xfId="91" applyFont="1" applyFill="1" applyBorder="1" applyAlignment="1">
      <alignment horizontal="center" vertical="center"/>
      <protection/>
    </xf>
    <xf numFmtId="0" fontId="3" fillId="0" borderId="10" xfId="81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82" applyFont="1" applyFill="1" applyBorder="1" applyAlignment="1">
      <alignment horizontal="left" vertical="center" wrapText="1"/>
      <protection/>
    </xf>
    <xf numFmtId="0" fontId="53" fillId="0" borderId="10" xfId="0" applyFont="1" applyBorder="1" applyAlignment="1">
      <alignment horizontal="center" vertical="center"/>
    </xf>
    <xf numFmtId="0" fontId="4" fillId="0" borderId="10" xfId="124" applyFont="1" applyFill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4" fillId="0" borderId="10" xfId="125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49" fontId="9" fillId="0" borderId="10" xfId="123" applyNumberFormat="1" applyFont="1" applyFill="1" applyBorder="1" applyAlignment="1">
      <alignment horizontal="center" vertical="center" wrapText="1"/>
      <protection/>
    </xf>
    <xf numFmtId="0" fontId="9" fillId="0" borderId="10" xfId="123" applyFont="1" applyFill="1" applyBorder="1" applyAlignment="1">
      <alignment horizontal="center" vertical="center"/>
      <protection/>
    </xf>
    <xf numFmtId="197" fontId="3" fillId="0" borderId="12" xfId="81" applyNumberFormat="1" applyFont="1" applyBorder="1" applyAlignment="1">
      <alignment horizontal="center" vertical="center"/>
      <protection/>
    </xf>
    <xf numFmtId="203" fontId="3" fillId="0" borderId="12" xfId="81" applyNumberFormat="1" applyFont="1" applyBorder="1" applyAlignment="1">
      <alignment horizontal="center" vertical="center"/>
      <protection/>
    </xf>
    <xf numFmtId="0" fontId="3" fillId="0" borderId="12" xfId="81" applyNumberFormat="1" applyFont="1" applyBorder="1" applyAlignment="1">
      <alignment horizontal="center" vertical="center"/>
      <protection/>
    </xf>
    <xf numFmtId="0" fontId="3" fillId="0" borderId="12" xfId="81" applyFont="1" applyBorder="1" applyAlignment="1">
      <alignment horizontal="center" vertical="center"/>
      <protection/>
    </xf>
    <xf numFmtId="0" fontId="5" fillId="0" borderId="14" xfId="91" applyFont="1" applyFill="1" applyBorder="1" applyAlignment="1">
      <alignment vertical="center"/>
      <protection/>
    </xf>
    <xf numFmtId="0" fontId="4" fillId="0" borderId="15" xfId="0" applyFont="1" applyBorder="1" applyAlignment="1">
      <alignment horizontal="center" vertical="center"/>
    </xf>
    <xf numFmtId="0" fontId="8" fillId="0" borderId="0" xfId="81" applyFont="1" applyFill="1" applyAlignment="1">
      <alignment wrapText="1"/>
      <protection/>
    </xf>
    <xf numFmtId="0" fontId="8" fillId="0" borderId="0" xfId="81" applyFont="1" applyFill="1" applyBorder="1" applyAlignment="1">
      <alignment horizontal="left"/>
      <protection/>
    </xf>
    <xf numFmtId="0" fontId="7" fillId="0" borderId="0" xfId="81" applyFont="1" applyFill="1" applyAlignment="1">
      <alignment horizontal="left"/>
      <protection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16" xfId="81" applyFont="1" applyBorder="1" applyAlignment="1">
      <alignment horizontal="center" vertical="center" textRotation="90"/>
      <protection/>
    </xf>
    <xf numFmtId="0" fontId="7" fillId="0" borderId="16" xfId="81" applyFont="1" applyBorder="1" applyAlignment="1">
      <alignment horizontal="center" vertical="center"/>
      <protection/>
    </xf>
    <xf numFmtId="203" fontId="4" fillId="0" borderId="12" xfId="81" applyNumberFormat="1" applyFont="1" applyFill="1" applyBorder="1" applyAlignment="1">
      <alignment horizontal="center" vertical="center"/>
      <protection/>
    </xf>
    <xf numFmtId="0" fontId="4" fillId="0" borderId="10" xfId="120" applyFont="1" applyFill="1" applyBorder="1" applyAlignment="1">
      <alignment horizontal="left" vertical="center" wrapText="1"/>
      <protection/>
    </xf>
    <xf numFmtId="0" fontId="3" fillId="0" borderId="10" xfId="91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0" xfId="116" applyFont="1" applyFill="1" applyBorder="1" applyAlignment="1" applyProtection="1">
      <alignment vertical="center" wrapText="1"/>
      <protection locked="0"/>
    </xf>
    <xf numFmtId="0" fontId="4" fillId="0" borderId="10" xfId="12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112" applyFont="1" applyFill="1" applyBorder="1" applyAlignment="1">
      <alignment horizontal="left" vertical="center" wrapText="1"/>
      <protection/>
    </xf>
    <xf numFmtId="49" fontId="53" fillId="0" borderId="10" xfId="82" applyNumberFormat="1" applyFont="1" applyFill="1" applyBorder="1" applyAlignment="1">
      <alignment horizontal="center" vertical="center"/>
      <protection/>
    </xf>
    <xf numFmtId="49" fontId="54" fillId="0" borderId="10" xfId="82" applyNumberFormat="1" applyFont="1" applyFill="1" applyBorder="1" applyAlignment="1">
      <alignment horizontal="center" vertical="center"/>
      <protection/>
    </xf>
    <xf numFmtId="0" fontId="4" fillId="0" borderId="10" xfId="97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49" fontId="9" fillId="0" borderId="10" xfId="122" applyNumberFormat="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 applyProtection="1">
      <alignment horizontal="center" vertical="center" wrapText="1"/>
      <protection locked="0"/>
    </xf>
    <xf numFmtId="49" fontId="9" fillId="0" borderId="10" xfId="82" applyNumberFormat="1" applyFont="1" applyFill="1" applyBorder="1" applyAlignment="1">
      <alignment horizontal="center" vertical="center"/>
      <protection/>
    </xf>
    <xf numFmtId="49" fontId="9" fillId="0" borderId="10" xfId="124" applyNumberFormat="1" applyFont="1" applyFill="1" applyBorder="1" applyAlignment="1">
      <alignment horizontal="center" vertical="center"/>
      <protection/>
    </xf>
    <xf numFmtId="0" fontId="3" fillId="0" borderId="10" xfId="124" applyFont="1" applyFill="1" applyBorder="1" applyAlignment="1">
      <alignment horizontal="center" vertical="center"/>
      <protection/>
    </xf>
    <xf numFmtId="0" fontId="3" fillId="0" borderId="10" xfId="109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123" applyFont="1" applyFill="1" applyBorder="1" applyAlignment="1">
      <alignment horizontal="left" vertical="center" wrapText="1"/>
      <protection/>
    </xf>
    <xf numFmtId="0" fontId="4" fillId="0" borderId="10" xfId="123" applyFont="1" applyFill="1" applyBorder="1" applyAlignment="1">
      <alignment vertical="center" wrapText="1"/>
      <protection/>
    </xf>
    <xf numFmtId="0" fontId="3" fillId="0" borderId="10" xfId="81" applyNumberFormat="1" applyFont="1" applyBorder="1" applyAlignment="1">
      <alignment horizontal="center" vertical="center"/>
      <protection/>
    </xf>
    <xf numFmtId="203" fontId="4" fillId="0" borderId="10" xfId="81" applyNumberFormat="1" applyFont="1" applyBorder="1" applyAlignment="1">
      <alignment horizontal="center" vertical="center"/>
      <protection/>
    </xf>
    <xf numFmtId="0" fontId="3" fillId="0" borderId="17" xfId="91" applyFont="1" applyFill="1" applyBorder="1" applyAlignment="1">
      <alignment horizontal="center" vertical="center"/>
      <protection/>
    </xf>
    <xf numFmtId="49" fontId="54" fillId="0" borderId="15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197" fontId="3" fillId="0" borderId="15" xfId="81" applyNumberFormat="1" applyFont="1" applyBorder="1" applyAlignment="1">
      <alignment horizontal="center" vertical="center"/>
      <protection/>
    </xf>
    <xf numFmtId="203" fontId="3" fillId="0" borderId="15" xfId="81" applyNumberFormat="1" applyFont="1" applyBorder="1" applyAlignment="1">
      <alignment horizontal="center" vertical="center"/>
      <protection/>
    </xf>
    <xf numFmtId="0" fontId="3" fillId="0" borderId="18" xfId="81" applyNumberFormat="1" applyFont="1" applyBorder="1" applyAlignment="1">
      <alignment horizontal="center" vertical="center"/>
      <protection/>
    </xf>
    <xf numFmtId="0" fontId="3" fillId="0" borderId="15" xfId="81" applyFont="1" applyBorder="1" applyAlignment="1">
      <alignment horizontal="center" vertical="center"/>
      <protection/>
    </xf>
    <xf numFmtId="203" fontId="4" fillId="0" borderId="18" xfId="81" applyNumberFormat="1" applyFont="1" applyFill="1" applyBorder="1" applyAlignment="1">
      <alignment horizontal="center" vertical="center"/>
      <protection/>
    </xf>
    <xf numFmtId="203" fontId="4" fillId="0" borderId="10" xfId="81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9" fillId="0" borderId="10" xfId="80" applyNumberFormat="1" applyFont="1" applyFill="1" applyBorder="1" applyAlignment="1">
      <alignment horizontal="center" vertical="center" wrapText="1"/>
      <protection/>
    </xf>
    <xf numFmtId="0" fontId="4" fillId="0" borderId="10" xfId="122" applyFont="1" applyFill="1" applyBorder="1" applyAlignment="1">
      <alignment horizontal="left" vertical="center" wrapText="1"/>
      <protection/>
    </xf>
    <xf numFmtId="0" fontId="3" fillId="0" borderId="10" xfId="121" applyFont="1" applyFill="1" applyBorder="1" applyAlignment="1" applyProtection="1">
      <alignment horizontal="left" vertical="center" wrapText="1"/>
      <protection locked="0"/>
    </xf>
    <xf numFmtId="0" fontId="3" fillId="0" borderId="10" xfId="121" applyFont="1" applyFill="1" applyBorder="1" applyAlignment="1" applyProtection="1">
      <alignment horizontal="center" vertical="center" wrapText="1"/>
      <protection locked="0"/>
    </xf>
    <xf numFmtId="0" fontId="4" fillId="0" borderId="10" xfId="61" applyFont="1" applyFill="1" applyBorder="1" applyAlignment="1">
      <alignment horizontal="left" vertical="center" wrapText="1"/>
      <protection/>
    </xf>
    <xf numFmtId="0" fontId="55" fillId="0" borderId="10" xfId="119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/>
      <protection/>
    </xf>
    <xf numFmtId="49" fontId="9" fillId="0" borderId="10" xfId="81" applyNumberFormat="1" applyFont="1" applyFill="1" applyBorder="1" applyAlignment="1">
      <alignment horizontal="center" vertical="center"/>
      <protection/>
    </xf>
    <xf numFmtId="0" fontId="4" fillId="0" borderId="10" xfId="117" applyFont="1" applyFill="1" applyBorder="1" applyAlignment="1" applyProtection="1">
      <alignment vertical="center" wrapText="1"/>
      <protection locked="0"/>
    </xf>
    <xf numFmtId="0" fontId="3" fillId="0" borderId="0" xfId="91" applyFont="1" applyFill="1" applyBorder="1" applyAlignment="1">
      <alignment horizontal="center" vertical="center"/>
      <protection/>
    </xf>
    <xf numFmtId="0" fontId="7" fillId="0" borderId="0" xfId="81" applyNumberFormat="1" applyFont="1" applyFill="1" applyAlignment="1">
      <alignment horizontal="left"/>
      <protection/>
    </xf>
    <xf numFmtId="0" fontId="7" fillId="0" borderId="0" xfId="58" applyFont="1" applyFill="1" applyAlignment="1">
      <alignment wrapText="1"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Alignment="1">
      <alignment/>
      <protection/>
    </xf>
    <xf numFmtId="0" fontId="18" fillId="0" borderId="0" xfId="58" applyFont="1" applyAlignment="1">
      <alignment/>
      <protection/>
    </xf>
    <xf numFmtId="0" fontId="5" fillId="0" borderId="0" xfId="0" applyFont="1" applyAlignment="1">
      <alignment/>
    </xf>
    <xf numFmtId="0" fontId="3" fillId="32" borderId="0" xfId="115" applyFont="1" applyFill="1" applyBorder="1" applyAlignment="1" applyProtection="1">
      <alignment vertical="center" wrapText="1"/>
      <protection locked="0"/>
    </xf>
    <xf numFmtId="49" fontId="54" fillId="32" borderId="0" xfId="0" applyNumberFormat="1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center" vertical="center"/>
    </xf>
    <xf numFmtId="0" fontId="4" fillId="32" borderId="0" xfId="82" applyFont="1" applyFill="1" applyBorder="1" applyAlignment="1">
      <alignment horizontal="left" vertical="center" wrapText="1"/>
      <protection/>
    </xf>
    <xf numFmtId="0" fontId="54" fillId="32" borderId="0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center" vertical="center" wrapText="1"/>
    </xf>
    <xf numFmtId="197" fontId="5" fillId="0" borderId="0" xfId="58" applyNumberFormat="1" applyFont="1" applyFill="1" applyBorder="1" applyAlignment="1">
      <alignment horizontal="center" vertical="center"/>
      <protection/>
    </xf>
    <xf numFmtId="203" fontId="6" fillId="0" borderId="0" xfId="81" applyNumberFormat="1" applyFont="1" applyBorder="1" applyAlignment="1">
      <alignment horizontal="center" vertical="center"/>
      <protection/>
    </xf>
    <xf numFmtId="0" fontId="17" fillId="0" borderId="0" xfId="91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203" fontId="6" fillId="0" borderId="0" xfId="81" applyNumberFormat="1" applyFont="1" applyBorder="1" applyAlignment="1">
      <alignment horizontal="center" vertical="center"/>
      <protection/>
    </xf>
    <xf numFmtId="0" fontId="6" fillId="0" borderId="14" xfId="91" applyFont="1" applyFill="1" applyBorder="1" applyAlignment="1">
      <alignment vertical="center"/>
      <protection/>
    </xf>
    <xf numFmtId="197" fontId="3" fillId="0" borderId="10" xfId="58" applyNumberFormat="1" applyFont="1" applyFill="1" applyBorder="1" applyAlignment="1">
      <alignment horizontal="center" vertical="center"/>
      <protection/>
    </xf>
    <xf numFmtId="0" fontId="14" fillId="0" borderId="10" xfId="9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7" fillId="0" borderId="15" xfId="58" applyFont="1" applyBorder="1" applyAlignment="1">
      <alignment horizontal="center" vertical="center"/>
      <protection/>
    </xf>
    <xf numFmtId="0" fontId="7" fillId="0" borderId="15" xfId="81" applyFont="1" applyBorder="1" applyAlignment="1">
      <alignment horizontal="center" vertical="center" textRotation="90"/>
      <protection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6" fillId="0" borderId="10" xfId="81" applyFont="1" applyBorder="1" applyAlignment="1">
      <alignment horizontal="center" vertical="center" wrapText="1"/>
      <protection/>
    </xf>
    <xf numFmtId="0" fontId="16" fillId="0" borderId="10" xfId="81" applyFont="1" applyBorder="1" applyAlignment="1">
      <alignment horizontal="center" vertical="center"/>
      <protection/>
    </xf>
    <xf numFmtId="0" fontId="6" fillId="0" borderId="19" xfId="91" applyFont="1" applyFill="1" applyBorder="1" applyAlignment="1">
      <alignment horizontal="center" vertical="center"/>
      <protection/>
    </xf>
    <xf numFmtId="0" fontId="6" fillId="0" borderId="20" xfId="91" applyFont="1" applyFill="1" applyBorder="1" applyAlignment="1">
      <alignment horizontal="center" vertical="center"/>
      <protection/>
    </xf>
    <xf numFmtId="0" fontId="6" fillId="0" borderId="14" xfId="91" applyFont="1" applyFill="1" applyBorder="1" applyAlignment="1">
      <alignment horizontal="center" vertical="center"/>
      <protection/>
    </xf>
    <xf numFmtId="0" fontId="8" fillId="0" borderId="21" xfId="81" applyFont="1" applyBorder="1" applyAlignment="1">
      <alignment horizontal="center" vertical="center" wrapText="1"/>
      <protection/>
    </xf>
    <xf numFmtId="0" fontId="8" fillId="0" borderId="22" xfId="81" applyFont="1" applyBorder="1" applyAlignment="1">
      <alignment horizontal="center" vertical="center" wrapText="1"/>
      <protection/>
    </xf>
    <xf numFmtId="0" fontId="8" fillId="0" borderId="23" xfId="81" applyFont="1" applyBorder="1" applyAlignment="1">
      <alignment horizontal="center" vertical="center" wrapText="1"/>
      <protection/>
    </xf>
    <xf numFmtId="0" fontId="8" fillId="0" borderId="24" xfId="58" applyFont="1" applyFill="1" applyBorder="1" applyAlignment="1">
      <alignment horizontal="center" vertical="center" textRotation="90" wrapText="1"/>
      <protection/>
    </xf>
    <xf numFmtId="0" fontId="8" fillId="0" borderId="25" xfId="58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81" applyFont="1" applyBorder="1" applyAlignment="1">
      <alignment horizontal="center" vertical="center" textRotation="90" wrapText="1"/>
      <protection/>
    </xf>
    <xf numFmtId="0" fontId="8" fillId="0" borderId="17" xfId="81" applyFont="1" applyBorder="1" applyAlignment="1">
      <alignment horizontal="center" vertical="center" textRotation="90" wrapText="1"/>
      <protection/>
    </xf>
    <xf numFmtId="0" fontId="7" fillId="0" borderId="18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1" xfId="81" applyFont="1" applyFill="1" applyBorder="1" applyAlignment="1">
      <alignment horizontal="center" vertical="center" wrapText="1"/>
      <protection/>
    </xf>
    <xf numFmtId="0" fontId="8" fillId="0" borderId="17" xfId="81" applyFont="1" applyFill="1" applyBorder="1" applyAlignment="1">
      <alignment horizontal="center" vertical="center" wrapText="1"/>
      <protection/>
    </xf>
    <xf numFmtId="0" fontId="13" fillId="0" borderId="15" xfId="58" applyFont="1" applyBorder="1" applyAlignment="1">
      <alignment horizontal="center" vertical="center" textRotation="90" wrapText="1"/>
      <protection/>
    </xf>
    <xf numFmtId="0" fontId="13" fillId="0" borderId="18" xfId="58" applyFont="1" applyBorder="1" applyAlignment="1">
      <alignment horizontal="center" vertical="center" textRotation="90" wrapText="1"/>
      <protection/>
    </xf>
    <xf numFmtId="0" fontId="8" fillId="0" borderId="15" xfId="58" applyFont="1" applyBorder="1" applyAlignment="1">
      <alignment horizontal="center" vertical="center" textRotation="90" wrapText="1"/>
      <protection/>
    </xf>
    <xf numFmtId="0" fontId="8" fillId="0" borderId="12" xfId="58" applyFont="1" applyBorder="1" applyAlignment="1">
      <alignment horizontal="center" vertical="center" textRotation="90" wrapText="1"/>
      <protection/>
    </xf>
    <xf numFmtId="0" fontId="8" fillId="0" borderId="26" xfId="81" applyFont="1" applyFill="1" applyBorder="1" applyAlignment="1">
      <alignment horizontal="center" vertical="center" wrapText="1"/>
      <protection/>
    </xf>
    <xf numFmtId="0" fontId="8" fillId="0" borderId="27" xfId="81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textRotation="90" wrapText="1"/>
      <protection/>
    </xf>
    <xf numFmtId="0" fontId="8" fillId="0" borderId="15" xfId="58" applyFont="1" applyBorder="1" applyAlignment="1">
      <alignment horizontal="center" vertical="center" wrapText="1"/>
      <protection/>
    </xf>
    <xf numFmtId="0" fontId="8" fillId="0" borderId="18" xfId="58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28" xfId="81" applyFont="1" applyBorder="1" applyAlignment="1">
      <alignment horizontal="center" vertical="center" textRotation="90" wrapText="1"/>
      <protection/>
    </xf>
    <xf numFmtId="0" fontId="8" fillId="0" borderId="12" xfId="58" applyFont="1" applyBorder="1" applyAlignment="1">
      <alignment horizontal="center" vertical="center" wrapText="1"/>
      <protection/>
    </xf>
    <xf numFmtId="0" fontId="8" fillId="0" borderId="24" xfId="58" applyFont="1" applyBorder="1" applyAlignment="1">
      <alignment horizontal="center" vertical="center" textRotation="90" wrapText="1"/>
      <protection/>
    </xf>
    <xf numFmtId="0" fontId="8" fillId="0" borderId="29" xfId="58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12" xfId="58" applyFont="1" applyBorder="1" applyAlignment="1">
      <alignment horizontal="center" vertical="center" textRotation="90" wrapText="1"/>
      <protection/>
    </xf>
    <xf numFmtId="0" fontId="7" fillId="0" borderId="12" xfId="0" applyFont="1" applyBorder="1" applyAlignment="1">
      <alignment/>
    </xf>
    <xf numFmtId="0" fontId="8" fillId="0" borderId="26" xfId="81" applyFont="1" applyBorder="1" applyAlignment="1">
      <alignment horizontal="center" vertical="center" wrapText="1"/>
      <protection/>
    </xf>
    <xf numFmtId="0" fontId="8" fillId="0" borderId="30" xfId="8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8" fillId="0" borderId="11" xfId="81" applyFont="1" applyBorder="1" applyAlignment="1">
      <alignment horizontal="center" vertical="center" wrapText="1"/>
      <protection/>
    </xf>
    <xf numFmtId="0" fontId="8" fillId="0" borderId="28" xfId="81" applyFont="1" applyBorder="1" applyAlignment="1">
      <alignment horizontal="center" vertical="center" wrapText="1"/>
      <protection/>
    </xf>
    <xf numFmtId="0" fontId="5" fillId="0" borderId="19" xfId="91" applyFont="1" applyFill="1" applyBorder="1" applyAlignment="1">
      <alignment horizontal="center" vertical="center"/>
      <protection/>
    </xf>
    <xf numFmtId="0" fontId="5" fillId="0" borderId="20" xfId="91" applyFont="1" applyFill="1" applyBorder="1" applyAlignment="1">
      <alignment horizontal="center" vertical="center"/>
      <protection/>
    </xf>
    <xf numFmtId="0" fontId="5" fillId="0" borderId="14" xfId="9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/>
    </xf>
    <xf numFmtId="0" fontId="8" fillId="0" borderId="30" xfId="81" applyFont="1" applyFill="1" applyBorder="1" applyAlignment="1">
      <alignment horizontal="center" vertical="center" wrapText="1"/>
      <protection/>
    </xf>
    <xf numFmtId="0" fontId="8" fillId="0" borderId="29" xfId="58" applyFont="1" applyFill="1" applyBorder="1" applyAlignment="1">
      <alignment horizontal="center" vertical="center" wrapText="1"/>
      <protection/>
    </xf>
    <xf numFmtId="0" fontId="8" fillId="0" borderId="28" xfId="81" applyFont="1" applyFill="1" applyBorder="1" applyAlignment="1">
      <alignment horizontal="center" vertical="center" wrapText="1"/>
      <protection/>
    </xf>
    <xf numFmtId="0" fontId="6" fillId="0" borderId="10" xfId="9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81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/>
      <protection/>
    </xf>
    <xf numFmtId="0" fontId="8" fillId="0" borderId="10" xfId="58" applyFont="1" applyBorder="1" applyAlignment="1">
      <alignment horizontal="center" vertical="center" textRotation="90" wrapText="1"/>
      <protection/>
    </xf>
    <xf numFmtId="0" fontId="8" fillId="0" borderId="15" xfId="58" applyFont="1" applyFill="1" applyBorder="1" applyAlignment="1">
      <alignment horizontal="center" vertical="center" textRotation="90" wrapText="1"/>
      <protection/>
    </xf>
    <xf numFmtId="0" fontId="5" fillId="0" borderId="19" xfId="91" applyFont="1" applyFill="1" applyBorder="1" applyAlignment="1">
      <alignment horizontal="center" vertical="center"/>
      <protection/>
    </xf>
    <xf numFmtId="0" fontId="5" fillId="0" borderId="20" xfId="91" applyFont="1" applyFill="1" applyBorder="1" applyAlignment="1">
      <alignment horizontal="center" vertical="center"/>
      <protection/>
    </xf>
    <xf numFmtId="0" fontId="5" fillId="0" borderId="14" xfId="91" applyFont="1" applyFill="1" applyBorder="1" applyAlignment="1">
      <alignment horizontal="center" vertical="center"/>
      <protection/>
    </xf>
    <xf numFmtId="0" fontId="8" fillId="0" borderId="31" xfId="58" applyFont="1" applyBorder="1" applyAlignment="1">
      <alignment horizontal="right"/>
      <protection/>
    </xf>
    <xf numFmtId="0" fontId="5" fillId="0" borderId="10" xfId="91" applyFont="1" applyFill="1" applyBorder="1" applyAlignment="1">
      <alignment horizontal="center" vertical="center"/>
      <protection/>
    </xf>
    <xf numFmtId="0" fontId="7" fillId="0" borderId="10" xfId="58" applyFont="1" applyBorder="1">
      <alignment/>
      <protection/>
    </xf>
    <xf numFmtId="0" fontId="8" fillId="0" borderId="10" xfId="58" applyFont="1" applyBorder="1" applyAlignment="1">
      <alignment horizontal="center" vertical="center" wrapText="1"/>
      <protection/>
    </xf>
    <xf numFmtId="197" fontId="3" fillId="0" borderId="15" xfId="58" applyNumberFormat="1" applyFont="1" applyFill="1" applyBorder="1" applyAlignment="1">
      <alignment horizontal="center" vertical="center"/>
      <protection/>
    </xf>
    <xf numFmtId="203" fontId="4" fillId="0" borderId="15" xfId="81" applyNumberFormat="1" applyFont="1" applyBorder="1" applyAlignment="1">
      <alignment horizontal="center" vertical="center"/>
      <protection/>
    </xf>
    <xf numFmtId="0" fontId="14" fillId="0" borderId="15" xfId="91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4" fillId="0" borderId="15" xfId="82" applyFont="1" applyFill="1" applyBorder="1" applyAlignment="1">
      <alignment horizontal="left" vertical="center" wrapText="1"/>
      <protection/>
    </xf>
  </cellXfs>
  <cellStyles count="1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2 2" xfId="58"/>
    <cellStyle name="Обычный 2 2 10" xfId="59"/>
    <cellStyle name="Обычный 2 2 2" xfId="60"/>
    <cellStyle name="Обычный 2 2 3" xfId="61"/>
    <cellStyle name="Обычный 2 2 4" xfId="62"/>
    <cellStyle name="Обычный 2 2 5" xfId="63"/>
    <cellStyle name="Обычный 2 2 6" xfId="64"/>
    <cellStyle name="Обычный 2 2 7" xfId="65"/>
    <cellStyle name="Обычный 2 2 8" xfId="66"/>
    <cellStyle name="Обычный 2 2 9" xfId="67"/>
    <cellStyle name="Обычный 2 3" xfId="68"/>
    <cellStyle name="Обычный 2 3 2" xfId="69"/>
    <cellStyle name="Обычный 2 4" xfId="70"/>
    <cellStyle name="Обычный 2 4 2" xfId="71"/>
    <cellStyle name="Обычный 2 4 3" xfId="72"/>
    <cellStyle name="Обычный 2 4 4" xfId="73"/>
    <cellStyle name="Обычный 2 4 5" xfId="74"/>
    <cellStyle name="Обычный 2 4 6" xfId="75"/>
    <cellStyle name="Обычный 2 5" xfId="76"/>
    <cellStyle name="Обычный 2 6" xfId="77"/>
    <cellStyle name="Обычный 2 7" xfId="78"/>
    <cellStyle name="Обычный 2 8" xfId="79"/>
    <cellStyle name="Обычный 2_Выездка ноябрь 2010 г." xfId="80"/>
    <cellStyle name="Обычный 3" xfId="81"/>
    <cellStyle name="Обычный 3 2" xfId="82"/>
    <cellStyle name="Обычный 3 2 2" xfId="83"/>
    <cellStyle name="Обычный 3 2 2 2" xfId="84"/>
    <cellStyle name="Обычный 3 2 2 3" xfId="85"/>
    <cellStyle name="Обычный 3 2 2 4" xfId="86"/>
    <cellStyle name="Обычный 3 2 2 5" xfId="87"/>
    <cellStyle name="Обычный 3 2 2 6" xfId="88"/>
    <cellStyle name="Обычный 3 3 2" xfId="89"/>
    <cellStyle name="Обычный 3 4" xfId="90"/>
    <cellStyle name="Обычный 4" xfId="91"/>
    <cellStyle name="Обычный 4 2" xfId="92"/>
    <cellStyle name="Обычный 4 2 2" xfId="93"/>
    <cellStyle name="Обычный 5" xfId="94"/>
    <cellStyle name="Обычный 6" xfId="95"/>
    <cellStyle name="Обычный 6 2" xfId="96"/>
    <cellStyle name="Обычный 6 3" xfId="97"/>
    <cellStyle name="Обычный 6 3 2" xfId="98"/>
    <cellStyle name="Обычный 6 4" xfId="99"/>
    <cellStyle name="Обычный 7" xfId="100"/>
    <cellStyle name="Обычный 7 2" xfId="101"/>
    <cellStyle name="Обычный 7 3" xfId="102"/>
    <cellStyle name="Обычный 7 4" xfId="103"/>
    <cellStyle name="Обычный 7 5" xfId="104"/>
    <cellStyle name="Обычный 7 6" xfId="105"/>
    <cellStyle name="Обычный 8" xfId="106"/>
    <cellStyle name="Обычный 8 2" xfId="107"/>
    <cellStyle name="Обычный 9" xfId="108"/>
    <cellStyle name="Обычный_Выездка ноябрь 2010 г. 2 2 2" xfId="109"/>
    <cellStyle name="Обычный_Выездка ноябрь 2010 г. 2 2 2 2 2" xfId="110"/>
    <cellStyle name="Обычный_Детские выездка.xls5" xfId="111"/>
    <cellStyle name="Обычный_Детские выездка.xls5_старт фаворит" xfId="112"/>
    <cellStyle name="Обычный_конкур f 2" xfId="113"/>
    <cellStyle name="Обычный_конкур1" xfId="114"/>
    <cellStyle name="Обычный_конкур1 2" xfId="115"/>
    <cellStyle name="Обычный_Лист Microsoft Excel" xfId="116"/>
    <cellStyle name="Обычный_Лист Microsoft Excel 2" xfId="117"/>
    <cellStyle name="Обычный_Лист1 2" xfId="118"/>
    <cellStyle name="Обычный_Лист1 2 2 2" xfId="119"/>
    <cellStyle name="Обычный_Нижний-10" xfId="120"/>
    <cellStyle name="Обычный_ПРИМЕРЫ ТЕХ.РЕЗУЛЬТАТОВ - Конкур" xfId="121"/>
    <cellStyle name="Обычный_Россия (В) юниоры" xfId="122"/>
    <cellStyle name="Обычный_Россия (В) юниоры 3" xfId="123"/>
    <cellStyle name="Обычный_Тех.рез.езда молод.лош." xfId="124"/>
    <cellStyle name="Обычный_ЧМ выездка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workbookViewId="0" topLeftCell="A1">
      <selection activeCell="AB16" sqref="AB16"/>
    </sheetView>
  </sheetViews>
  <sheetFormatPr defaultColWidth="9.140625" defaultRowHeight="12.75"/>
  <cols>
    <col min="1" max="1" width="4.7109375" style="0" customWidth="1"/>
    <col min="2" max="2" width="24.7109375" style="48" customWidth="1"/>
    <col min="3" max="3" width="8.7109375" style="48" hidden="1" customWidth="1"/>
    <col min="4" max="4" width="6.7109375" style="48" customWidth="1"/>
    <col min="5" max="5" width="36.7109375" style="48" customWidth="1"/>
    <col min="6" max="6" width="8.7109375" style="48" hidden="1" customWidth="1"/>
    <col min="7" max="7" width="17.7109375" style="48" hidden="1" customWidth="1"/>
    <col min="8" max="8" width="22.7109375" style="48" customWidth="1"/>
    <col min="9" max="9" width="6.7109375" style="0" customWidth="1"/>
    <col min="10" max="10" width="8.7109375" style="0" customWidth="1"/>
    <col min="11" max="11" width="4.7109375" style="0" customWidth="1"/>
    <col min="12" max="12" width="6.7109375" style="0" customWidth="1"/>
    <col min="13" max="13" width="8.7109375" style="0" customWidth="1"/>
    <col min="14" max="14" width="4.7109375" style="0" customWidth="1"/>
    <col min="15" max="15" width="6.7109375" style="0" customWidth="1"/>
    <col min="16" max="16" width="8.7109375" style="0" customWidth="1"/>
    <col min="17" max="19" width="4.7109375" style="0" customWidth="1"/>
    <col min="20" max="20" width="6.7109375" style="0" customWidth="1"/>
    <col min="21" max="21" width="8.7109375" style="0" customWidth="1"/>
    <col min="22" max="22" width="6.7109375" style="0" hidden="1" customWidth="1"/>
  </cols>
  <sheetData>
    <row r="1" spans="1:21" ht="24.75" customHeight="1">
      <c r="A1" s="173" t="s">
        <v>260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2" s="9" customFormat="1" ht="24.75" customHeight="1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24.75" customHeight="1">
      <c r="A3" s="173" t="s">
        <v>13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24.75" customHeight="1">
      <c r="A4" s="174" t="s">
        <v>261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1:22" s="18" customFormat="1" ht="24.75" customHeight="1">
      <c r="A5" s="13" t="s">
        <v>35</v>
      </c>
      <c r="B5" s="72"/>
      <c r="C5" s="73"/>
      <c r="D5" s="73"/>
      <c r="E5" s="74"/>
      <c r="F5" s="75"/>
      <c r="G5" s="75"/>
      <c r="H5" s="75"/>
      <c r="I5" s="17"/>
      <c r="J5" s="17"/>
      <c r="K5" s="17"/>
      <c r="L5" s="17"/>
      <c r="M5" s="17"/>
      <c r="N5" s="17"/>
      <c r="O5" s="17"/>
      <c r="P5" s="17"/>
      <c r="Q5" s="176" t="s">
        <v>105</v>
      </c>
      <c r="R5" s="176"/>
      <c r="S5" s="176"/>
      <c r="T5" s="176"/>
      <c r="U5" s="176"/>
      <c r="V5" s="176"/>
    </row>
    <row r="6" spans="1:22" ht="19.5" customHeight="1">
      <c r="A6" s="169" t="s">
        <v>1</v>
      </c>
      <c r="B6" s="177" t="s">
        <v>11</v>
      </c>
      <c r="C6" s="167" t="s">
        <v>9</v>
      </c>
      <c r="D6" s="165" t="s">
        <v>8</v>
      </c>
      <c r="E6" s="167" t="s">
        <v>12</v>
      </c>
      <c r="F6" s="167" t="s">
        <v>9</v>
      </c>
      <c r="G6" s="167" t="s">
        <v>7</v>
      </c>
      <c r="H6" s="183" t="s">
        <v>4</v>
      </c>
      <c r="I6" s="162" t="s">
        <v>94</v>
      </c>
      <c r="J6" s="163"/>
      <c r="K6" s="164"/>
      <c r="L6" s="162" t="s">
        <v>5</v>
      </c>
      <c r="M6" s="163"/>
      <c r="N6" s="164"/>
      <c r="O6" s="162" t="s">
        <v>95</v>
      </c>
      <c r="P6" s="163"/>
      <c r="Q6" s="164"/>
      <c r="R6" s="185" t="s">
        <v>16</v>
      </c>
      <c r="S6" s="179" t="s">
        <v>17</v>
      </c>
      <c r="T6" s="169" t="s">
        <v>6</v>
      </c>
      <c r="U6" s="186" t="s">
        <v>14</v>
      </c>
      <c r="V6" s="181" t="s">
        <v>23</v>
      </c>
    </row>
    <row r="7" spans="1:22" ht="39.75" customHeight="1">
      <c r="A7" s="170"/>
      <c r="B7" s="178"/>
      <c r="C7" s="171"/>
      <c r="D7" s="166"/>
      <c r="E7" s="168"/>
      <c r="F7" s="171"/>
      <c r="G7" s="168"/>
      <c r="H7" s="184"/>
      <c r="I7" s="6" t="s">
        <v>10</v>
      </c>
      <c r="J7" s="7" t="s">
        <v>0</v>
      </c>
      <c r="K7" s="6" t="s">
        <v>1</v>
      </c>
      <c r="L7" s="6" t="s">
        <v>10</v>
      </c>
      <c r="M7" s="7" t="s">
        <v>0</v>
      </c>
      <c r="N7" s="6" t="s">
        <v>1</v>
      </c>
      <c r="O7" s="6" t="s">
        <v>10</v>
      </c>
      <c r="P7" s="7" t="s">
        <v>0</v>
      </c>
      <c r="Q7" s="6" t="s">
        <v>1</v>
      </c>
      <c r="R7" s="179"/>
      <c r="S7" s="180"/>
      <c r="T7" s="170"/>
      <c r="U7" s="187"/>
      <c r="V7" s="182"/>
    </row>
    <row r="8" spans="1:22" ht="31.5" customHeight="1">
      <c r="A8" s="159" t="s">
        <v>259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/>
      <c r="V8" s="70"/>
    </row>
    <row r="9" spans="1:22" ht="31.5" customHeight="1">
      <c r="A9" s="49"/>
      <c r="B9" s="89" t="s">
        <v>48</v>
      </c>
      <c r="C9" s="57" t="s">
        <v>49</v>
      </c>
      <c r="D9" s="53" t="s">
        <v>19</v>
      </c>
      <c r="E9" s="2" t="s">
        <v>51</v>
      </c>
      <c r="F9" s="57" t="s">
        <v>52</v>
      </c>
      <c r="G9" s="55" t="s">
        <v>50</v>
      </c>
      <c r="H9" s="56" t="s">
        <v>53</v>
      </c>
      <c r="I9" s="66">
        <v>222</v>
      </c>
      <c r="J9" s="26">
        <f>ROUND(I9/3.4,5)</f>
        <v>65.29412</v>
      </c>
      <c r="K9" s="68"/>
      <c r="L9" s="66">
        <v>225</v>
      </c>
      <c r="M9" s="26">
        <f>ROUND(L9/3.4,5)</f>
        <v>66.17647</v>
      </c>
      <c r="N9" s="68"/>
      <c r="O9" s="66">
        <v>228</v>
      </c>
      <c r="P9" s="26">
        <f>ROUND(O9/3.4,5)</f>
        <v>67.05882</v>
      </c>
      <c r="Q9" s="68"/>
      <c r="R9" s="69"/>
      <c r="S9" s="69"/>
      <c r="T9" s="66">
        <f>I9+L9+O9</f>
        <v>675</v>
      </c>
      <c r="U9" s="41">
        <f>ROUND(T9/3.4/3,5)</f>
        <v>66.17647</v>
      </c>
      <c r="V9" s="43" t="s">
        <v>27</v>
      </c>
    </row>
    <row r="10" spans="1:22" ht="31.5" customHeight="1">
      <c r="A10" s="159" t="s">
        <v>26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70"/>
    </row>
    <row r="11" spans="1:22" ht="31.5" customHeight="1">
      <c r="A11" s="49">
        <f>RANK(U11,$U$11:$U$15,0)</f>
        <v>1</v>
      </c>
      <c r="B11" s="40" t="s">
        <v>134</v>
      </c>
      <c r="C11" s="63" t="s">
        <v>135</v>
      </c>
      <c r="D11" s="60" t="s">
        <v>29</v>
      </c>
      <c r="E11" s="104" t="s">
        <v>136</v>
      </c>
      <c r="F11" s="63" t="s">
        <v>137</v>
      </c>
      <c r="G11" s="61" t="s">
        <v>138</v>
      </c>
      <c r="H11" s="62" t="s">
        <v>139</v>
      </c>
      <c r="I11" s="66">
        <v>226.5</v>
      </c>
      <c r="J11" s="26">
        <f>ROUND(I11/3.4,5)</f>
        <v>66.61765</v>
      </c>
      <c r="K11" s="68">
        <f>RANK(J11,J$11:J$15,0)</f>
        <v>1</v>
      </c>
      <c r="L11" s="66">
        <v>233</v>
      </c>
      <c r="M11" s="26">
        <f>ROUND(L11/3.4,5)</f>
        <v>68.52941</v>
      </c>
      <c r="N11" s="68">
        <f>RANK(M11,M$11:M$15,0)</f>
        <v>1</v>
      </c>
      <c r="O11" s="66">
        <v>230.5</v>
      </c>
      <c r="P11" s="26">
        <f>ROUND(O11/3.4,5)</f>
        <v>67.79412</v>
      </c>
      <c r="Q11" s="68">
        <f>RANK(P11,P$11:P$15,0)</f>
        <v>1</v>
      </c>
      <c r="R11" s="69"/>
      <c r="S11" s="69"/>
      <c r="T11" s="66">
        <f>I11+L11+O11</f>
        <v>690</v>
      </c>
      <c r="U11" s="41">
        <f>ROUND(T11/3.4/3,5)</f>
        <v>67.64706</v>
      </c>
      <c r="V11" s="88"/>
    </row>
    <row r="12" spans="1:22" ht="31.5" customHeight="1">
      <c r="A12" s="49">
        <f>RANK(U12,$U$11:$U$15,0)</f>
        <v>2</v>
      </c>
      <c r="B12" s="54" t="s">
        <v>145</v>
      </c>
      <c r="C12" s="63" t="s">
        <v>146</v>
      </c>
      <c r="D12" s="60">
        <v>1</v>
      </c>
      <c r="E12" s="52" t="s">
        <v>147</v>
      </c>
      <c r="F12" s="122" t="s">
        <v>148</v>
      </c>
      <c r="G12" s="61" t="s">
        <v>149</v>
      </c>
      <c r="H12" s="62" t="s">
        <v>150</v>
      </c>
      <c r="I12" s="66">
        <v>223.5</v>
      </c>
      <c r="J12" s="26">
        <f>ROUND(I12/3.4,5)</f>
        <v>65.73529</v>
      </c>
      <c r="K12" s="68">
        <f>RANK(J12,J$11:J$15,0)</f>
        <v>2</v>
      </c>
      <c r="L12" s="66">
        <v>224</v>
      </c>
      <c r="M12" s="26">
        <f>ROUND(L12/3.4,5)</f>
        <v>65.88235</v>
      </c>
      <c r="N12" s="68">
        <f>RANK(M12,M$11:M$15,0)</f>
        <v>2</v>
      </c>
      <c r="O12" s="66">
        <v>226</v>
      </c>
      <c r="P12" s="26">
        <f>ROUND(O12/3.4,5)</f>
        <v>66.47059</v>
      </c>
      <c r="Q12" s="68">
        <f>RANK(P12,P$11:P$15,0)</f>
        <v>2</v>
      </c>
      <c r="R12" s="69"/>
      <c r="S12" s="69"/>
      <c r="T12" s="66">
        <f>I12+L12+O12</f>
        <v>673.5</v>
      </c>
      <c r="U12" s="41">
        <f>ROUND(T12/3.4/3,5)</f>
        <v>66.02941</v>
      </c>
      <c r="V12" s="88"/>
    </row>
    <row r="13" spans="1:22" ht="31.5" customHeight="1">
      <c r="A13" s="49">
        <f>RANK(U13,$U$11:$U$15,0)</f>
        <v>3</v>
      </c>
      <c r="B13" s="38" t="s">
        <v>169</v>
      </c>
      <c r="C13" s="63" t="s">
        <v>170</v>
      </c>
      <c r="D13" s="60" t="s">
        <v>29</v>
      </c>
      <c r="E13" s="2" t="s">
        <v>174</v>
      </c>
      <c r="F13" s="63" t="s">
        <v>171</v>
      </c>
      <c r="G13" s="61" t="s">
        <v>172</v>
      </c>
      <c r="H13" s="62" t="s">
        <v>173</v>
      </c>
      <c r="I13" s="66">
        <v>221.5</v>
      </c>
      <c r="J13" s="26">
        <f>ROUND(I13/3.4,5)</f>
        <v>65.14706</v>
      </c>
      <c r="K13" s="68">
        <f>RANK(J13,J$11:J$15,0)</f>
        <v>3</v>
      </c>
      <c r="L13" s="66">
        <v>217</v>
      </c>
      <c r="M13" s="26">
        <f>ROUND(L13/3.4,5)</f>
        <v>63.82353</v>
      </c>
      <c r="N13" s="68">
        <f>RANK(M13,M$11:M$15,0)</f>
        <v>3</v>
      </c>
      <c r="O13" s="66">
        <v>219.5</v>
      </c>
      <c r="P13" s="26">
        <f>ROUND(O13/3.4,5)</f>
        <v>64.55882</v>
      </c>
      <c r="Q13" s="68">
        <f>RANK(P13,P$11:P$15,0)</f>
        <v>4</v>
      </c>
      <c r="R13" s="69"/>
      <c r="S13" s="69"/>
      <c r="T13" s="66">
        <f>I13+L13+O13</f>
        <v>658</v>
      </c>
      <c r="U13" s="41">
        <f>ROUND(T13/3.4/3,5)</f>
        <v>64.5098</v>
      </c>
      <c r="V13" s="70"/>
    </row>
    <row r="14" spans="1:22" ht="31.5" customHeight="1">
      <c r="A14" s="49">
        <f>RANK(U14,$U$11:$U$15,0)</f>
        <v>4</v>
      </c>
      <c r="B14" s="45" t="s">
        <v>238</v>
      </c>
      <c r="C14" s="63" t="s">
        <v>239</v>
      </c>
      <c r="D14" s="60" t="s">
        <v>19</v>
      </c>
      <c r="E14" s="86" t="s">
        <v>240</v>
      </c>
      <c r="F14" s="63" t="s">
        <v>241</v>
      </c>
      <c r="G14" s="61" t="s">
        <v>242</v>
      </c>
      <c r="H14" s="62" t="s">
        <v>168</v>
      </c>
      <c r="I14" s="66">
        <v>216</v>
      </c>
      <c r="J14" s="26">
        <f>ROUND(I14/3.4,5)</f>
        <v>63.52941</v>
      </c>
      <c r="K14" s="68">
        <f>RANK(J14,J$11:J$15,0)</f>
        <v>5</v>
      </c>
      <c r="L14" s="66">
        <v>214</v>
      </c>
      <c r="M14" s="26">
        <f>ROUND(L14/3.4,5)</f>
        <v>62.94118</v>
      </c>
      <c r="N14" s="68">
        <f>RANK(M14,M$11:M$15,0)</f>
        <v>4</v>
      </c>
      <c r="O14" s="66">
        <v>222</v>
      </c>
      <c r="P14" s="26">
        <f>ROUND(O14/3.4,5)</f>
        <v>65.29412</v>
      </c>
      <c r="Q14" s="68">
        <f>RANK(P14,P$11:P$15,0)</f>
        <v>3</v>
      </c>
      <c r="R14" s="69"/>
      <c r="S14" s="69"/>
      <c r="T14" s="66">
        <f>I14+L14+O14</f>
        <v>652</v>
      </c>
      <c r="U14" s="41">
        <f>ROUND(T14/3.4/3,5)</f>
        <v>63.92157</v>
      </c>
      <c r="V14" s="88"/>
    </row>
    <row r="15" spans="1:22" ht="31.5" customHeight="1">
      <c r="A15" s="49">
        <f>RANK(U15,$U$11:$U$15,0)</f>
        <v>5</v>
      </c>
      <c r="B15" s="54" t="s">
        <v>219</v>
      </c>
      <c r="C15" s="63" t="s">
        <v>220</v>
      </c>
      <c r="D15" s="60" t="s">
        <v>19</v>
      </c>
      <c r="E15" s="2" t="s">
        <v>212</v>
      </c>
      <c r="F15" s="63" t="s">
        <v>213</v>
      </c>
      <c r="G15" s="61" t="s">
        <v>159</v>
      </c>
      <c r="H15" s="62" t="s">
        <v>168</v>
      </c>
      <c r="I15" s="66">
        <v>217.5</v>
      </c>
      <c r="J15" s="26">
        <f>ROUND(I15/3.4,5)</f>
        <v>63.97059</v>
      </c>
      <c r="K15" s="68">
        <f>RANK(J15,J$11:J$15,0)</f>
        <v>4</v>
      </c>
      <c r="L15" s="66">
        <v>207.5</v>
      </c>
      <c r="M15" s="26">
        <f>ROUND(L15/3.4,5)</f>
        <v>61.02941</v>
      </c>
      <c r="N15" s="68">
        <f>RANK(M15,M$11:M$15,0)</f>
        <v>5</v>
      </c>
      <c r="O15" s="66">
        <v>218.5</v>
      </c>
      <c r="P15" s="26">
        <f>ROUND(O15/3.4,5)</f>
        <v>64.26471</v>
      </c>
      <c r="Q15" s="68">
        <f>RANK(P15,P$11:P$15,0)</f>
        <v>5</v>
      </c>
      <c r="R15" s="69"/>
      <c r="S15" s="69"/>
      <c r="T15" s="66">
        <f>I15+L15+O15</f>
        <v>643.5</v>
      </c>
      <c r="U15" s="41">
        <f>ROUND(T15/3.4/3,5)</f>
        <v>63.08824</v>
      </c>
      <c r="V15" s="88"/>
    </row>
    <row r="16" spans="1:21" ht="24.75" customHeight="1">
      <c r="A16" s="27"/>
      <c r="B16" s="31"/>
      <c r="C16" s="76"/>
      <c r="D16" s="76"/>
      <c r="E16" s="33"/>
      <c r="F16" s="34"/>
      <c r="G16" s="35"/>
      <c r="H16" s="36"/>
      <c r="I16" s="28"/>
      <c r="J16" s="29"/>
      <c r="K16" s="28"/>
      <c r="L16" s="28"/>
      <c r="M16" s="29"/>
      <c r="N16" s="28"/>
      <c r="O16" s="28"/>
      <c r="P16" s="29"/>
      <c r="Q16" s="28"/>
      <c r="R16" s="37"/>
      <c r="S16" s="37"/>
      <c r="T16" s="28"/>
      <c r="U16" s="30"/>
    </row>
    <row r="17" spans="1:21" ht="24.75" customHeight="1">
      <c r="A17" s="11"/>
      <c r="B17" s="19" t="s">
        <v>2</v>
      </c>
      <c r="C17" s="77"/>
      <c r="D17" s="77"/>
      <c r="E17" s="78"/>
      <c r="F17" s="78"/>
      <c r="G17" s="79"/>
      <c r="H17" s="78" t="s">
        <v>33</v>
      </c>
      <c r="I17" s="3"/>
      <c r="J17" s="3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2" ht="24.75" customHeight="1">
      <c r="A18" s="23"/>
      <c r="B18" s="24" t="s">
        <v>3</v>
      </c>
      <c r="C18" s="80"/>
      <c r="D18" s="80"/>
      <c r="E18" s="75"/>
      <c r="F18" s="75"/>
      <c r="G18" s="81"/>
      <c r="H18" s="75" t="s">
        <v>31</v>
      </c>
      <c r="I18" s="3"/>
      <c r="J18" s="3"/>
      <c r="K18" s="17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2"/>
    </row>
    <row r="19" spans="1:22" s="22" customFormat="1" ht="24.75" customHeight="1">
      <c r="A19"/>
      <c r="B19" s="82"/>
      <c r="C19" s="82"/>
      <c r="D19" s="82"/>
      <c r="E19" s="82"/>
      <c r="F19" s="82"/>
      <c r="G19" s="82"/>
      <c r="H19" s="82"/>
      <c r="I19" s="1"/>
      <c r="J19" s="1"/>
      <c r="K19"/>
      <c r="L19"/>
      <c r="M19"/>
      <c r="N19"/>
      <c r="O19"/>
      <c r="P19"/>
      <c r="Q19"/>
      <c r="R19"/>
      <c r="S19"/>
      <c r="T19"/>
      <c r="U19"/>
      <c r="V19" s="25"/>
    </row>
    <row r="20" spans="1:22" s="25" customFormat="1" ht="24.75" customHeight="1">
      <c r="A20"/>
      <c r="B20" s="82"/>
      <c r="C20" s="82"/>
      <c r="D20" s="82"/>
      <c r="E20" s="82"/>
      <c r="F20" s="82"/>
      <c r="G20" s="82"/>
      <c r="H20" s="82"/>
      <c r="I20" s="1"/>
      <c r="J20" s="1"/>
      <c r="K20"/>
      <c r="L20"/>
      <c r="M20"/>
      <c r="N20"/>
      <c r="O20"/>
      <c r="P20"/>
      <c r="Q20"/>
      <c r="R20"/>
      <c r="S20"/>
      <c r="T20"/>
      <c r="U20"/>
      <c r="V20"/>
    </row>
  </sheetData>
  <sheetProtection/>
  <mergeCells count="23">
    <mergeCell ref="R6:R7"/>
    <mergeCell ref="A6:A7"/>
    <mergeCell ref="U6:U7"/>
    <mergeCell ref="A2:V2"/>
    <mergeCell ref="A3:V3"/>
    <mergeCell ref="A4:V4"/>
    <mergeCell ref="Q5:V5"/>
    <mergeCell ref="A1:U1"/>
    <mergeCell ref="B6:B7"/>
    <mergeCell ref="S6:S7"/>
    <mergeCell ref="V6:V7"/>
    <mergeCell ref="G6:G7"/>
    <mergeCell ref="H6:H7"/>
    <mergeCell ref="A10:U10"/>
    <mergeCell ref="L6:N6"/>
    <mergeCell ref="O6:Q6"/>
    <mergeCell ref="D6:D7"/>
    <mergeCell ref="I6:K6"/>
    <mergeCell ref="E6:E7"/>
    <mergeCell ref="T6:T7"/>
    <mergeCell ref="C6:C7"/>
    <mergeCell ref="F6:F7"/>
    <mergeCell ref="A8:U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workbookViewId="0" topLeftCell="A10">
      <selection activeCell="E33" sqref="E33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8.7109375" style="0" hidden="1" customWidth="1"/>
    <col min="4" max="4" width="6.7109375" style="0" customWidth="1"/>
    <col min="5" max="5" width="36.7109375" style="0" customWidth="1"/>
    <col min="6" max="6" width="8.7109375" style="0" hidden="1" customWidth="1"/>
    <col min="7" max="7" width="17.7109375" style="0" hidden="1" customWidth="1"/>
    <col min="8" max="8" width="22.7109375" style="0" customWidth="1"/>
    <col min="9" max="9" width="6.7109375" style="0" customWidth="1"/>
    <col min="10" max="10" width="8.7109375" style="0" customWidth="1"/>
    <col min="11" max="11" width="4.7109375" style="0" customWidth="1"/>
    <col min="12" max="12" width="6.7109375" style="0" customWidth="1"/>
    <col min="13" max="13" width="8.7109375" style="0" customWidth="1"/>
    <col min="14" max="14" width="4.7109375" style="0" customWidth="1"/>
    <col min="15" max="15" width="6.7109375" style="0" customWidth="1"/>
    <col min="16" max="16" width="8.7109375" style="0" customWidth="1"/>
    <col min="17" max="19" width="4.7109375" style="0" customWidth="1"/>
    <col min="20" max="20" width="6.7109375" style="0" customWidth="1"/>
    <col min="21" max="21" width="8.7109375" style="0" customWidth="1"/>
    <col min="22" max="22" width="6.7109375" style="0" customWidth="1"/>
  </cols>
  <sheetData>
    <row r="1" spans="1:22" s="9" customFormat="1" ht="24.75" customHeight="1">
      <c r="A1" s="173" t="s">
        <v>260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s="9" customFormat="1" ht="24.75" customHeight="1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24.75" customHeight="1">
      <c r="A3" s="173" t="s">
        <v>13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24.75" customHeight="1">
      <c r="A4" s="199" t="s">
        <v>22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2" ht="24.75" customHeight="1">
      <c r="A5" s="173" t="s">
        <v>32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ht="24.75" customHeight="1">
      <c r="A6" s="174" t="s">
        <v>261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1:22" s="18" customFormat="1" ht="24.75" customHeight="1">
      <c r="A7" s="13" t="s">
        <v>35</v>
      </c>
      <c r="B7" s="14"/>
      <c r="C7" s="15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6" t="s">
        <v>105</v>
      </c>
      <c r="R7" s="176"/>
      <c r="S7" s="176"/>
      <c r="T7" s="176"/>
      <c r="U7" s="176"/>
      <c r="V7" s="176"/>
    </row>
    <row r="8" spans="1:22" ht="19.5" customHeight="1">
      <c r="A8" s="169" t="s">
        <v>1</v>
      </c>
      <c r="B8" s="200" t="s">
        <v>11</v>
      </c>
      <c r="C8" s="193" t="s">
        <v>9</v>
      </c>
      <c r="D8" s="191" t="s">
        <v>8</v>
      </c>
      <c r="E8" s="167" t="s">
        <v>12</v>
      </c>
      <c r="F8" s="193" t="s">
        <v>9</v>
      </c>
      <c r="G8" s="193" t="s">
        <v>7</v>
      </c>
      <c r="H8" s="197" t="s">
        <v>4</v>
      </c>
      <c r="I8" s="162" t="s">
        <v>94</v>
      </c>
      <c r="J8" s="163"/>
      <c r="K8" s="164"/>
      <c r="L8" s="162" t="s">
        <v>5</v>
      </c>
      <c r="M8" s="163"/>
      <c r="N8" s="164"/>
      <c r="O8" s="162" t="s">
        <v>95</v>
      </c>
      <c r="P8" s="163"/>
      <c r="Q8" s="164"/>
      <c r="R8" s="185" t="s">
        <v>16</v>
      </c>
      <c r="S8" s="179" t="s">
        <v>17</v>
      </c>
      <c r="T8" s="169" t="s">
        <v>6</v>
      </c>
      <c r="U8" s="186" t="s">
        <v>14</v>
      </c>
      <c r="V8" s="181" t="s">
        <v>23</v>
      </c>
    </row>
    <row r="9" spans="1:22" ht="39.75" customHeight="1">
      <c r="A9" s="189"/>
      <c r="B9" s="201"/>
      <c r="C9" s="196"/>
      <c r="D9" s="192"/>
      <c r="E9" s="188"/>
      <c r="F9" s="196"/>
      <c r="G9" s="194"/>
      <c r="H9" s="198"/>
      <c r="I9" s="83" t="s">
        <v>10</v>
      </c>
      <c r="J9" s="84" t="s">
        <v>0</v>
      </c>
      <c r="K9" s="83" t="s">
        <v>1</v>
      </c>
      <c r="L9" s="83" t="s">
        <v>10</v>
      </c>
      <c r="M9" s="84" t="s">
        <v>0</v>
      </c>
      <c r="N9" s="83" t="s">
        <v>1</v>
      </c>
      <c r="O9" s="83" t="s">
        <v>10</v>
      </c>
      <c r="P9" s="84" t="s">
        <v>0</v>
      </c>
      <c r="Q9" s="83" t="s">
        <v>1</v>
      </c>
      <c r="R9" s="185"/>
      <c r="S9" s="195"/>
      <c r="T9" s="189"/>
      <c r="U9" s="190"/>
      <c r="V9" s="182"/>
    </row>
    <row r="10" spans="1:22" ht="31.5" customHeight="1">
      <c r="A10" s="87">
        <f aca="true" t="shared" si="0" ref="A10:A18">RANK(U10,$U$10:$U$18,0)</f>
        <v>1</v>
      </c>
      <c r="B10" s="5" t="s">
        <v>257</v>
      </c>
      <c r="C10" s="63" t="s">
        <v>258</v>
      </c>
      <c r="D10" s="60" t="s">
        <v>19</v>
      </c>
      <c r="E10" s="86" t="s">
        <v>111</v>
      </c>
      <c r="F10" s="63" t="s">
        <v>112</v>
      </c>
      <c r="G10" s="61" t="s">
        <v>113</v>
      </c>
      <c r="H10" s="62" t="s">
        <v>265</v>
      </c>
      <c r="I10" s="66">
        <v>208</v>
      </c>
      <c r="J10" s="67">
        <f aca="true" t="shared" si="1" ref="J10:J17">ROUND(I10/3,5)</f>
        <v>69.33333</v>
      </c>
      <c r="K10" s="68">
        <f aca="true" t="shared" si="2" ref="K10:K18">RANK(J10,J$10:J$18,0)</f>
        <v>1</v>
      </c>
      <c r="L10" s="66">
        <v>210</v>
      </c>
      <c r="M10" s="67">
        <f aca="true" t="shared" si="3" ref="M10:M17">ROUND(L10/3,5)</f>
        <v>70</v>
      </c>
      <c r="N10" s="68">
        <f aca="true" t="shared" si="4" ref="N10:N18">RANK(M10,M$10:M$18,0)</f>
        <v>1</v>
      </c>
      <c r="O10" s="66">
        <v>211.5</v>
      </c>
      <c r="P10" s="67">
        <f aca="true" t="shared" si="5" ref="P10:P17">ROUND(O10/3,5)</f>
        <v>70.5</v>
      </c>
      <c r="Q10" s="68">
        <f aca="true" t="shared" si="6" ref="Q10:Q18">RANK(P10,P$10:P$18,0)</f>
        <v>1</v>
      </c>
      <c r="R10" s="69"/>
      <c r="S10" s="69"/>
      <c r="T10" s="66">
        <f aca="true" t="shared" si="7" ref="T10:T18">I10+L10+O10</f>
        <v>629.5</v>
      </c>
      <c r="U10" s="41">
        <f aca="true" t="shared" si="8" ref="U10:U17">ROUND(T10/3/3,5)</f>
        <v>69.94444</v>
      </c>
      <c r="V10" s="71" t="s">
        <v>27</v>
      </c>
    </row>
    <row r="11" spans="1:22" ht="31.5" customHeight="1">
      <c r="A11" s="87">
        <f t="shared" si="0"/>
        <v>2</v>
      </c>
      <c r="B11" s="5" t="s">
        <v>106</v>
      </c>
      <c r="C11" s="63" t="s">
        <v>107</v>
      </c>
      <c r="D11" s="60" t="s">
        <v>19</v>
      </c>
      <c r="E11" s="2" t="s">
        <v>108</v>
      </c>
      <c r="F11" s="63" t="s">
        <v>109</v>
      </c>
      <c r="G11" s="61" t="s">
        <v>110</v>
      </c>
      <c r="H11" s="62" t="s">
        <v>264</v>
      </c>
      <c r="I11" s="66">
        <v>200.5</v>
      </c>
      <c r="J11" s="67">
        <f t="shared" si="1"/>
        <v>66.83333</v>
      </c>
      <c r="K11" s="68">
        <f t="shared" si="2"/>
        <v>2</v>
      </c>
      <c r="L11" s="66">
        <v>193</v>
      </c>
      <c r="M11" s="67">
        <f t="shared" si="3"/>
        <v>64.33333</v>
      </c>
      <c r="N11" s="68">
        <f t="shared" si="4"/>
        <v>3</v>
      </c>
      <c r="O11" s="66">
        <v>202</v>
      </c>
      <c r="P11" s="67">
        <f t="shared" si="5"/>
        <v>67.33333</v>
      </c>
      <c r="Q11" s="68">
        <f t="shared" si="6"/>
        <v>2</v>
      </c>
      <c r="R11" s="69"/>
      <c r="S11" s="69"/>
      <c r="T11" s="66">
        <f t="shared" si="7"/>
        <v>595.5</v>
      </c>
      <c r="U11" s="41">
        <f t="shared" si="8"/>
        <v>66.16667</v>
      </c>
      <c r="V11" s="71" t="s">
        <v>27</v>
      </c>
    </row>
    <row r="12" spans="1:22" ht="31.5" customHeight="1">
      <c r="A12" s="87">
        <f t="shared" si="0"/>
        <v>3</v>
      </c>
      <c r="B12" s="92" t="s">
        <v>78</v>
      </c>
      <c r="C12" s="63"/>
      <c r="D12" s="60">
        <v>3</v>
      </c>
      <c r="E12" s="52" t="s">
        <v>79</v>
      </c>
      <c r="F12" s="63" t="s">
        <v>80</v>
      </c>
      <c r="G12" s="61" t="s">
        <v>81</v>
      </c>
      <c r="H12" s="62" t="s">
        <v>73</v>
      </c>
      <c r="I12" s="42">
        <v>199</v>
      </c>
      <c r="J12" s="26">
        <f t="shared" si="1"/>
        <v>66.33333</v>
      </c>
      <c r="K12" s="106">
        <f t="shared" si="2"/>
        <v>3</v>
      </c>
      <c r="L12" s="42">
        <v>197</v>
      </c>
      <c r="M12" s="26">
        <f t="shared" si="3"/>
        <v>65.66667</v>
      </c>
      <c r="N12" s="106">
        <f t="shared" si="4"/>
        <v>2</v>
      </c>
      <c r="O12" s="42">
        <v>199</v>
      </c>
      <c r="P12" s="26">
        <f t="shared" si="5"/>
        <v>66.33333</v>
      </c>
      <c r="Q12" s="106">
        <f t="shared" si="6"/>
        <v>4</v>
      </c>
      <c r="R12" s="50"/>
      <c r="S12" s="50"/>
      <c r="T12" s="42">
        <f t="shared" si="7"/>
        <v>595</v>
      </c>
      <c r="U12" s="107">
        <f t="shared" si="8"/>
        <v>66.11111</v>
      </c>
      <c r="V12" s="71" t="s">
        <v>27</v>
      </c>
    </row>
    <row r="13" spans="1:22" ht="31.5" customHeight="1">
      <c r="A13" s="87">
        <f t="shared" si="0"/>
        <v>4</v>
      </c>
      <c r="B13" s="96" t="s">
        <v>156</v>
      </c>
      <c r="C13" s="63" t="s">
        <v>157</v>
      </c>
      <c r="D13" s="60" t="s">
        <v>158</v>
      </c>
      <c r="E13" s="90" t="s">
        <v>160</v>
      </c>
      <c r="F13" s="63" t="s">
        <v>161</v>
      </c>
      <c r="G13" s="61" t="s">
        <v>162</v>
      </c>
      <c r="H13" s="62" t="s">
        <v>168</v>
      </c>
      <c r="I13" s="42">
        <v>193.5</v>
      </c>
      <c r="J13" s="26">
        <f t="shared" si="1"/>
        <v>64.5</v>
      </c>
      <c r="K13" s="106">
        <f t="shared" si="2"/>
        <v>4</v>
      </c>
      <c r="L13" s="42">
        <v>192.5</v>
      </c>
      <c r="M13" s="26">
        <f t="shared" si="3"/>
        <v>64.16667</v>
      </c>
      <c r="N13" s="106">
        <f t="shared" si="4"/>
        <v>4</v>
      </c>
      <c r="O13" s="42">
        <v>196.5</v>
      </c>
      <c r="P13" s="26">
        <f t="shared" si="5"/>
        <v>65.5</v>
      </c>
      <c r="Q13" s="106">
        <f t="shared" si="6"/>
        <v>5</v>
      </c>
      <c r="R13" s="50"/>
      <c r="S13" s="50"/>
      <c r="T13" s="42">
        <f t="shared" si="7"/>
        <v>582.5</v>
      </c>
      <c r="U13" s="107">
        <f t="shared" si="8"/>
        <v>64.72222</v>
      </c>
      <c r="V13" s="71" t="s">
        <v>97</v>
      </c>
    </row>
    <row r="14" spans="1:22" ht="31.5" customHeight="1">
      <c r="A14" s="87">
        <f t="shared" si="0"/>
        <v>5</v>
      </c>
      <c r="B14" s="59" t="s">
        <v>141</v>
      </c>
      <c r="C14" s="97" t="s">
        <v>140</v>
      </c>
      <c r="D14" s="98">
        <v>2</v>
      </c>
      <c r="E14" s="58" t="s">
        <v>142</v>
      </c>
      <c r="F14" s="63" t="s">
        <v>143</v>
      </c>
      <c r="G14" s="61" t="s">
        <v>144</v>
      </c>
      <c r="H14" s="62" t="s">
        <v>168</v>
      </c>
      <c r="I14" s="42">
        <v>189</v>
      </c>
      <c r="J14" s="26">
        <f t="shared" si="1"/>
        <v>63</v>
      </c>
      <c r="K14" s="106">
        <f t="shared" si="2"/>
        <v>7</v>
      </c>
      <c r="L14" s="42">
        <v>187.5</v>
      </c>
      <c r="M14" s="26">
        <f t="shared" si="3"/>
        <v>62.5</v>
      </c>
      <c r="N14" s="106">
        <f t="shared" si="4"/>
        <v>5</v>
      </c>
      <c r="O14" s="42">
        <v>201</v>
      </c>
      <c r="P14" s="26">
        <f t="shared" si="5"/>
        <v>67</v>
      </c>
      <c r="Q14" s="106">
        <f t="shared" si="6"/>
        <v>3</v>
      </c>
      <c r="R14" s="50"/>
      <c r="S14" s="50"/>
      <c r="T14" s="42">
        <f t="shared" si="7"/>
        <v>577.5</v>
      </c>
      <c r="U14" s="107">
        <f t="shared" si="8"/>
        <v>64.16667</v>
      </c>
      <c r="V14" s="71" t="s">
        <v>97</v>
      </c>
    </row>
    <row r="15" spans="1:22" ht="31.5" customHeight="1">
      <c r="A15" s="87">
        <f t="shared" si="0"/>
        <v>6</v>
      </c>
      <c r="B15" s="44" t="s">
        <v>130</v>
      </c>
      <c r="C15" s="63" t="s">
        <v>126</v>
      </c>
      <c r="D15" s="60">
        <v>3</v>
      </c>
      <c r="E15" s="44" t="s">
        <v>133</v>
      </c>
      <c r="F15" s="63" t="s">
        <v>131</v>
      </c>
      <c r="G15" s="61" t="s">
        <v>132</v>
      </c>
      <c r="H15" s="62" t="s">
        <v>20</v>
      </c>
      <c r="I15" s="42">
        <v>191.5</v>
      </c>
      <c r="J15" s="26">
        <f t="shared" si="1"/>
        <v>63.83333</v>
      </c>
      <c r="K15" s="106">
        <f t="shared" si="2"/>
        <v>6</v>
      </c>
      <c r="L15" s="42">
        <v>187.5</v>
      </c>
      <c r="M15" s="26">
        <f t="shared" si="3"/>
        <v>62.5</v>
      </c>
      <c r="N15" s="106">
        <f t="shared" si="4"/>
        <v>5</v>
      </c>
      <c r="O15" s="42">
        <v>195</v>
      </c>
      <c r="P15" s="26">
        <f t="shared" si="5"/>
        <v>65</v>
      </c>
      <c r="Q15" s="106">
        <f t="shared" si="6"/>
        <v>6</v>
      </c>
      <c r="R15" s="50"/>
      <c r="S15" s="50"/>
      <c r="T15" s="42">
        <f t="shared" si="7"/>
        <v>574</v>
      </c>
      <c r="U15" s="107">
        <f t="shared" si="8"/>
        <v>63.77778</v>
      </c>
      <c r="V15" s="71" t="s">
        <v>30</v>
      </c>
    </row>
    <row r="16" spans="1:22" ht="31.5" customHeight="1">
      <c r="A16" s="87">
        <f t="shared" si="0"/>
        <v>7</v>
      </c>
      <c r="B16" s="46" t="s">
        <v>151</v>
      </c>
      <c r="C16" s="63" t="s">
        <v>152</v>
      </c>
      <c r="D16" s="60" t="s">
        <v>30</v>
      </c>
      <c r="E16" s="123" t="s">
        <v>153</v>
      </c>
      <c r="F16" s="63" t="s">
        <v>154</v>
      </c>
      <c r="G16" s="61" t="s">
        <v>125</v>
      </c>
      <c r="H16" s="62" t="s">
        <v>155</v>
      </c>
      <c r="I16" s="42">
        <v>192</v>
      </c>
      <c r="J16" s="26">
        <f t="shared" si="1"/>
        <v>64</v>
      </c>
      <c r="K16" s="106">
        <f t="shared" si="2"/>
        <v>5</v>
      </c>
      <c r="L16" s="42">
        <v>186</v>
      </c>
      <c r="M16" s="26">
        <f t="shared" si="3"/>
        <v>62</v>
      </c>
      <c r="N16" s="106">
        <f t="shared" si="4"/>
        <v>7</v>
      </c>
      <c r="O16" s="42">
        <v>192</v>
      </c>
      <c r="P16" s="26">
        <f t="shared" si="5"/>
        <v>64</v>
      </c>
      <c r="Q16" s="106">
        <f t="shared" si="6"/>
        <v>7</v>
      </c>
      <c r="R16" s="50"/>
      <c r="S16" s="50"/>
      <c r="T16" s="42">
        <f t="shared" si="7"/>
        <v>570</v>
      </c>
      <c r="U16" s="107">
        <f t="shared" si="8"/>
        <v>63.33333</v>
      </c>
      <c r="V16" s="71" t="s">
        <v>30</v>
      </c>
    </row>
    <row r="17" spans="1:22" ht="31.5" customHeight="1">
      <c r="A17" s="87">
        <f t="shared" si="0"/>
        <v>8</v>
      </c>
      <c r="B17" s="44" t="s">
        <v>130</v>
      </c>
      <c r="C17" s="63" t="s">
        <v>126</v>
      </c>
      <c r="D17" s="60">
        <v>3</v>
      </c>
      <c r="E17" s="44" t="s">
        <v>127</v>
      </c>
      <c r="F17" s="63" t="s">
        <v>128</v>
      </c>
      <c r="G17" s="61" t="s">
        <v>129</v>
      </c>
      <c r="H17" s="62" t="s">
        <v>20</v>
      </c>
      <c r="I17" s="42">
        <v>173.5</v>
      </c>
      <c r="J17" s="26">
        <f t="shared" si="1"/>
        <v>57.83333</v>
      </c>
      <c r="K17" s="106">
        <f t="shared" si="2"/>
        <v>8</v>
      </c>
      <c r="L17" s="42">
        <v>168</v>
      </c>
      <c r="M17" s="26">
        <f t="shared" si="3"/>
        <v>56</v>
      </c>
      <c r="N17" s="106">
        <f t="shared" si="4"/>
        <v>8</v>
      </c>
      <c r="O17" s="42">
        <v>172</v>
      </c>
      <c r="P17" s="26">
        <f t="shared" si="5"/>
        <v>57.33333</v>
      </c>
      <c r="Q17" s="106">
        <f t="shared" si="6"/>
        <v>8</v>
      </c>
      <c r="R17" s="50"/>
      <c r="S17" s="50"/>
      <c r="T17" s="42">
        <f t="shared" si="7"/>
        <v>513.5</v>
      </c>
      <c r="U17" s="107">
        <f t="shared" si="8"/>
        <v>57.05556</v>
      </c>
      <c r="V17" s="71"/>
    </row>
    <row r="18" spans="1:22" ht="31.5" customHeight="1">
      <c r="A18" s="87">
        <f t="shared" si="0"/>
        <v>9</v>
      </c>
      <c r="B18" s="4" t="s">
        <v>256</v>
      </c>
      <c r="C18" s="63" t="s">
        <v>243</v>
      </c>
      <c r="D18" s="60" t="s">
        <v>18</v>
      </c>
      <c r="E18" s="123" t="s">
        <v>245</v>
      </c>
      <c r="F18" s="63" t="s">
        <v>246</v>
      </c>
      <c r="G18" s="61" t="s">
        <v>247</v>
      </c>
      <c r="H18" s="62" t="s">
        <v>244</v>
      </c>
      <c r="I18" s="42">
        <v>148.5</v>
      </c>
      <c r="J18" s="26">
        <f>ROUND(I18/3,5)-0.5</f>
        <v>49</v>
      </c>
      <c r="K18" s="106">
        <f t="shared" si="2"/>
        <v>9</v>
      </c>
      <c r="L18" s="42">
        <v>150</v>
      </c>
      <c r="M18" s="26">
        <f>ROUND(L18/3,5)-0.5</f>
        <v>49.5</v>
      </c>
      <c r="N18" s="106">
        <f t="shared" si="4"/>
        <v>9</v>
      </c>
      <c r="O18" s="42">
        <v>147</v>
      </c>
      <c r="P18" s="26">
        <f>ROUND(O18/3,5)-0.5</f>
        <v>48.5</v>
      </c>
      <c r="Q18" s="106">
        <f t="shared" si="6"/>
        <v>9</v>
      </c>
      <c r="R18" s="50">
        <v>1</v>
      </c>
      <c r="S18" s="50">
        <v>1</v>
      </c>
      <c r="T18" s="42">
        <f t="shared" si="7"/>
        <v>445.5</v>
      </c>
      <c r="U18" s="107">
        <f>ROUND(T18/3/3,5)-0.5</f>
        <v>49</v>
      </c>
      <c r="V18" s="43"/>
    </row>
    <row r="19" spans="1:21" ht="24.75" customHeight="1">
      <c r="A19" s="27"/>
      <c r="B19" s="31"/>
      <c r="C19" s="32"/>
      <c r="D19" s="32"/>
      <c r="E19" s="33"/>
      <c r="F19" s="34"/>
      <c r="G19" s="35"/>
      <c r="H19" s="36"/>
      <c r="I19" s="28"/>
      <c r="J19" s="29"/>
      <c r="K19" s="28"/>
      <c r="L19" s="28"/>
      <c r="M19" s="29"/>
      <c r="N19" s="28"/>
      <c r="O19" s="28"/>
      <c r="P19" s="29"/>
      <c r="Q19" s="28"/>
      <c r="R19" s="37"/>
      <c r="S19" s="37"/>
      <c r="T19" s="28"/>
      <c r="U19" s="30"/>
    </row>
    <row r="20" spans="1:21" ht="24.75" customHeight="1">
      <c r="A20" s="11"/>
      <c r="B20" s="19" t="s">
        <v>2</v>
      </c>
      <c r="C20" s="20"/>
      <c r="D20" s="20"/>
      <c r="E20" s="11"/>
      <c r="F20" s="11"/>
      <c r="G20" s="21"/>
      <c r="H20" s="78" t="s">
        <v>33</v>
      </c>
      <c r="I20" s="3"/>
      <c r="J20" s="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2" ht="24.75" customHeight="1">
      <c r="A21" s="23"/>
      <c r="B21" s="24" t="s">
        <v>3</v>
      </c>
      <c r="C21" s="12"/>
      <c r="D21" s="12"/>
      <c r="E21" s="17"/>
      <c r="F21" s="17"/>
      <c r="G21" s="8"/>
      <c r="H21" s="75" t="s">
        <v>31</v>
      </c>
      <c r="I21" s="3"/>
      <c r="J21" s="3"/>
      <c r="K21" s="17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2"/>
    </row>
    <row r="22" spans="1:22" s="22" customFormat="1" ht="24.75" customHeight="1">
      <c r="A22"/>
      <c r="B22" s="1"/>
      <c r="C22" s="1"/>
      <c r="D22" s="1"/>
      <c r="E22" s="1"/>
      <c r="F22" s="1"/>
      <c r="G22" s="1"/>
      <c r="H22" s="1"/>
      <c r="I22" s="1"/>
      <c r="J22" s="1"/>
      <c r="K22"/>
      <c r="L22"/>
      <c r="M22"/>
      <c r="N22"/>
      <c r="O22"/>
      <c r="P22"/>
      <c r="Q22"/>
      <c r="R22"/>
      <c r="S22"/>
      <c r="T22"/>
      <c r="U22"/>
      <c r="V22" s="25"/>
    </row>
    <row r="23" spans="1:22" s="25" customFormat="1" ht="24.75" customHeight="1">
      <c r="A23"/>
      <c r="B23" s="1"/>
      <c r="C23" s="1"/>
      <c r="D23" s="1"/>
      <c r="E23" s="1"/>
      <c r="F23" s="1"/>
      <c r="G23" s="1"/>
      <c r="H23" s="1"/>
      <c r="I23" s="1"/>
      <c r="J23" s="1"/>
      <c r="K23"/>
      <c r="L23"/>
      <c r="M23"/>
      <c r="N23"/>
      <c r="O23"/>
      <c r="P23"/>
      <c r="Q23"/>
      <c r="R23"/>
      <c r="S23"/>
      <c r="T23"/>
      <c r="U23"/>
      <c r="V23"/>
    </row>
  </sheetData>
  <sheetProtection/>
  <mergeCells count="23">
    <mergeCell ref="A8:A9"/>
    <mergeCell ref="C8:C9"/>
    <mergeCell ref="B8:B9"/>
    <mergeCell ref="A6:V6"/>
    <mergeCell ref="V8:V9"/>
    <mergeCell ref="Q7:V7"/>
    <mergeCell ref="F8:F9"/>
    <mergeCell ref="O8:Q8"/>
    <mergeCell ref="I8:K8"/>
    <mergeCell ref="H8:H9"/>
    <mergeCell ref="A1:V1"/>
    <mergeCell ref="A2:V2"/>
    <mergeCell ref="A3:V3"/>
    <mergeCell ref="A4:V4"/>
    <mergeCell ref="A5:V5"/>
    <mergeCell ref="E8:E9"/>
    <mergeCell ref="R8:R9"/>
    <mergeCell ref="T8:T9"/>
    <mergeCell ref="U8:U9"/>
    <mergeCell ref="D8:D9"/>
    <mergeCell ref="G8:G9"/>
    <mergeCell ref="S8:S9"/>
    <mergeCell ref="L8:N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workbookViewId="0" topLeftCell="A7">
      <selection activeCell="A5" sqref="A5:V5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8.7109375" style="0" hidden="1" customWidth="1"/>
    <col min="4" max="4" width="6.7109375" style="0" customWidth="1"/>
    <col min="5" max="5" width="36.7109375" style="0" customWidth="1"/>
    <col min="6" max="6" width="8.7109375" style="0" hidden="1" customWidth="1"/>
    <col min="7" max="7" width="17.7109375" style="0" hidden="1" customWidth="1"/>
    <col min="8" max="8" width="22.7109375" style="0" customWidth="1"/>
    <col min="9" max="9" width="6.7109375" style="0" customWidth="1"/>
    <col min="10" max="10" width="8.7109375" style="0" customWidth="1"/>
    <col min="11" max="11" width="4.7109375" style="0" customWidth="1"/>
    <col min="12" max="12" width="6.7109375" style="0" customWidth="1"/>
    <col min="13" max="13" width="8.7109375" style="0" customWidth="1"/>
    <col min="14" max="14" width="4.7109375" style="0" customWidth="1"/>
    <col min="15" max="15" width="6.7109375" style="0" customWidth="1"/>
    <col min="16" max="16" width="8.7109375" style="0" customWidth="1"/>
    <col min="17" max="19" width="4.7109375" style="0" customWidth="1"/>
    <col min="20" max="20" width="6.7109375" style="0" customWidth="1"/>
    <col min="21" max="21" width="8.7109375" style="0" customWidth="1"/>
    <col min="22" max="22" width="6.7109375" style="0" customWidth="1"/>
  </cols>
  <sheetData>
    <row r="1" spans="1:22" s="9" customFormat="1" ht="24.75" customHeight="1">
      <c r="A1" s="173" t="s">
        <v>260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s="9" customFormat="1" ht="24.75" customHeight="1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24.75" customHeight="1">
      <c r="A3" s="173" t="s">
        <v>13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24.75" customHeight="1">
      <c r="A4" s="199" t="s">
        <v>22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2" ht="24.75" customHeight="1">
      <c r="A5" s="173" t="s">
        <v>96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ht="24.75" customHeight="1">
      <c r="A6" s="174" t="s">
        <v>261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1:22" s="18" customFormat="1" ht="24.75" customHeight="1">
      <c r="A7" s="13" t="s">
        <v>35</v>
      </c>
      <c r="B7" s="14"/>
      <c r="C7" s="15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6" t="s">
        <v>105</v>
      </c>
      <c r="R7" s="176"/>
      <c r="S7" s="176"/>
      <c r="T7" s="176"/>
      <c r="U7" s="176"/>
      <c r="V7" s="176"/>
    </row>
    <row r="8" spans="1:22" ht="19.5" customHeight="1">
      <c r="A8" s="169" t="s">
        <v>1</v>
      </c>
      <c r="B8" s="200" t="s">
        <v>11</v>
      </c>
      <c r="C8" s="193" t="s">
        <v>9</v>
      </c>
      <c r="D8" s="191" t="s">
        <v>8</v>
      </c>
      <c r="E8" s="167" t="s">
        <v>12</v>
      </c>
      <c r="F8" s="193" t="s">
        <v>9</v>
      </c>
      <c r="G8" s="193" t="s">
        <v>7</v>
      </c>
      <c r="H8" s="197" t="s">
        <v>4</v>
      </c>
      <c r="I8" s="162" t="s">
        <v>94</v>
      </c>
      <c r="J8" s="163"/>
      <c r="K8" s="164"/>
      <c r="L8" s="162" t="s">
        <v>5</v>
      </c>
      <c r="M8" s="163"/>
      <c r="N8" s="164"/>
      <c r="O8" s="162" t="s">
        <v>95</v>
      </c>
      <c r="P8" s="163"/>
      <c r="Q8" s="164"/>
      <c r="R8" s="185" t="s">
        <v>16</v>
      </c>
      <c r="S8" s="179" t="s">
        <v>17</v>
      </c>
      <c r="T8" s="169" t="s">
        <v>6</v>
      </c>
      <c r="U8" s="186" t="s">
        <v>14</v>
      </c>
      <c r="V8" s="181" t="s">
        <v>23</v>
      </c>
    </row>
    <row r="9" spans="1:22" ht="39.75" customHeight="1">
      <c r="A9" s="189"/>
      <c r="B9" s="201"/>
      <c r="C9" s="196"/>
      <c r="D9" s="192"/>
      <c r="E9" s="188"/>
      <c r="F9" s="196"/>
      <c r="G9" s="194"/>
      <c r="H9" s="198"/>
      <c r="I9" s="83" t="s">
        <v>10</v>
      </c>
      <c r="J9" s="84" t="s">
        <v>0</v>
      </c>
      <c r="K9" s="83" t="s">
        <v>1</v>
      </c>
      <c r="L9" s="83" t="s">
        <v>10</v>
      </c>
      <c r="M9" s="84" t="s">
        <v>0</v>
      </c>
      <c r="N9" s="83" t="s">
        <v>1</v>
      </c>
      <c r="O9" s="83" t="s">
        <v>10</v>
      </c>
      <c r="P9" s="84" t="s">
        <v>0</v>
      </c>
      <c r="Q9" s="83" t="s">
        <v>1</v>
      </c>
      <c r="R9" s="185"/>
      <c r="S9" s="195"/>
      <c r="T9" s="189"/>
      <c r="U9" s="190"/>
      <c r="V9" s="182"/>
    </row>
    <row r="10" spans="1:22" ht="24.75" customHeight="1">
      <c r="A10" s="202" t="s">
        <v>24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4"/>
    </row>
    <row r="11" spans="1:22" ht="31.5" customHeight="1">
      <c r="A11" s="87">
        <f>RANK(U11,$U$11:$U$15,0)</f>
        <v>1</v>
      </c>
      <c r="B11" s="51" t="s">
        <v>68</v>
      </c>
      <c r="C11" s="63" t="s">
        <v>69</v>
      </c>
      <c r="D11" s="60">
        <v>2</v>
      </c>
      <c r="E11" s="126" t="s">
        <v>195</v>
      </c>
      <c r="F11" s="63" t="s">
        <v>196</v>
      </c>
      <c r="G11" s="61" t="s">
        <v>197</v>
      </c>
      <c r="H11" s="62" t="s">
        <v>20</v>
      </c>
      <c r="I11" s="66">
        <v>199.5</v>
      </c>
      <c r="J11" s="67">
        <f>ROUND(I11/3,5)</f>
        <v>66.5</v>
      </c>
      <c r="K11" s="68">
        <f>RANK(J11,J$11:J$15,0)</f>
        <v>1</v>
      </c>
      <c r="L11" s="66">
        <v>191</v>
      </c>
      <c r="M11" s="67">
        <f>ROUND(L11/3,5)</f>
        <v>63.66667</v>
      </c>
      <c r="N11" s="68">
        <f>RANK(M11,M$11:M$15,0)</f>
        <v>1</v>
      </c>
      <c r="O11" s="66">
        <v>197</v>
      </c>
      <c r="P11" s="67">
        <f>ROUND(O11/3,5)</f>
        <v>65.66667</v>
      </c>
      <c r="Q11" s="68">
        <f>RANK(P11,P$11:P$15,0)</f>
        <v>1</v>
      </c>
      <c r="R11" s="69"/>
      <c r="S11" s="69"/>
      <c r="T11" s="66">
        <f>I11+L11+O11</f>
        <v>587.5</v>
      </c>
      <c r="U11" s="41">
        <f>ROUND(T11/3/3,5)</f>
        <v>65.27778</v>
      </c>
      <c r="V11" s="71" t="s">
        <v>27</v>
      </c>
    </row>
    <row r="12" spans="1:22" ht="31.5" customHeight="1">
      <c r="A12" s="87">
        <f>RANK(U12,$U$11:$U$15,0)</f>
        <v>2</v>
      </c>
      <c r="B12" s="89" t="s">
        <v>42</v>
      </c>
      <c r="C12" s="63" t="s">
        <v>43</v>
      </c>
      <c r="D12" s="60" t="s">
        <v>18</v>
      </c>
      <c r="E12" s="58" t="s">
        <v>44</v>
      </c>
      <c r="F12" s="63" t="s">
        <v>45</v>
      </c>
      <c r="G12" s="61" t="s">
        <v>46</v>
      </c>
      <c r="H12" s="62" t="s">
        <v>47</v>
      </c>
      <c r="I12" s="66">
        <v>192.5</v>
      </c>
      <c r="J12" s="67">
        <f>ROUND(I12/3,5)</f>
        <v>64.16667</v>
      </c>
      <c r="K12" s="68">
        <f>RANK(J12,J$11:J$15,0)</f>
        <v>2</v>
      </c>
      <c r="L12" s="66">
        <v>188</v>
      </c>
      <c r="M12" s="67">
        <f>ROUND(L12/3,5)</f>
        <v>62.66667</v>
      </c>
      <c r="N12" s="68">
        <f>RANK(M12,M$11:M$15,0)</f>
        <v>3</v>
      </c>
      <c r="O12" s="66">
        <v>196</v>
      </c>
      <c r="P12" s="67">
        <f>ROUND(O12/3,5)</f>
        <v>65.33333</v>
      </c>
      <c r="Q12" s="68">
        <f>RANK(P12,P$11:P$15,0)</f>
        <v>2</v>
      </c>
      <c r="R12" s="69"/>
      <c r="S12" s="69"/>
      <c r="T12" s="66">
        <f>I12+L12+O12</f>
        <v>576.5</v>
      </c>
      <c r="U12" s="41">
        <f>ROUND(T12/3/3,5)</f>
        <v>64.05556</v>
      </c>
      <c r="V12" s="43" t="s">
        <v>97</v>
      </c>
    </row>
    <row r="13" spans="1:22" ht="31.5" customHeight="1">
      <c r="A13" s="87">
        <f>RANK(U13,$U$11:$U$15,0)</f>
        <v>3</v>
      </c>
      <c r="B13" s="44" t="s">
        <v>36</v>
      </c>
      <c r="C13" s="63" t="s">
        <v>37</v>
      </c>
      <c r="D13" s="60">
        <v>2</v>
      </c>
      <c r="E13" s="52" t="s">
        <v>38</v>
      </c>
      <c r="F13" s="63" t="s">
        <v>39</v>
      </c>
      <c r="G13" s="61" t="s">
        <v>40</v>
      </c>
      <c r="H13" s="62" t="s">
        <v>41</v>
      </c>
      <c r="I13" s="66">
        <v>186</v>
      </c>
      <c r="J13" s="67">
        <f>ROUND(I13/3,5)</f>
        <v>62</v>
      </c>
      <c r="K13" s="68">
        <f>RANK(J13,J$11:J$15,0)</f>
        <v>4</v>
      </c>
      <c r="L13" s="66">
        <v>188.5</v>
      </c>
      <c r="M13" s="67">
        <f>ROUND(L13/3,5)</f>
        <v>62.83333</v>
      </c>
      <c r="N13" s="68">
        <f>RANK(M13,M$11:M$15,0)</f>
        <v>2</v>
      </c>
      <c r="O13" s="66">
        <v>190</v>
      </c>
      <c r="P13" s="67">
        <f>ROUND(O13/3,5)</f>
        <v>63.33333</v>
      </c>
      <c r="Q13" s="68">
        <f>RANK(P13,P$11:P$15,0)</f>
        <v>4</v>
      </c>
      <c r="R13" s="69"/>
      <c r="S13" s="69"/>
      <c r="T13" s="66">
        <f>I13+L13+O13</f>
        <v>564.5</v>
      </c>
      <c r="U13" s="41">
        <f>ROUND(T13/3/3,5)</f>
        <v>62.72222</v>
      </c>
      <c r="V13" s="71"/>
    </row>
    <row r="14" spans="1:22" ht="31.5" customHeight="1">
      <c r="A14" s="87">
        <f>RANK(U14,$U$11:$U$15,0)</f>
        <v>4</v>
      </c>
      <c r="B14" s="59" t="s">
        <v>184</v>
      </c>
      <c r="C14" s="63" t="s">
        <v>185</v>
      </c>
      <c r="D14" s="60">
        <v>3</v>
      </c>
      <c r="E14" s="58" t="s">
        <v>188</v>
      </c>
      <c r="F14" s="63" t="s">
        <v>186</v>
      </c>
      <c r="G14" s="61" t="s">
        <v>187</v>
      </c>
      <c r="H14" s="62" t="s">
        <v>20</v>
      </c>
      <c r="I14" s="66">
        <v>184</v>
      </c>
      <c r="J14" s="67">
        <f>ROUND(I14/3,5)</f>
        <v>61.33333</v>
      </c>
      <c r="K14" s="68">
        <f>RANK(J14,J$11:J$15,0)</f>
        <v>5</v>
      </c>
      <c r="L14" s="66">
        <v>182.5</v>
      </c>
      <c r="M14" s="67">
        <f>ROUND(L14/3,5)</f>
        <v>60.83333</v>
      </c>
      <c r="N14" s="68">
        <f>RANK(M14,M$11:M$15,0)</f>
        <v>5</v>
      </c>
      <c r="O14" s="66">
        <v>192</v>
      </c>
      <c r="P14" s="67">
        <f>ROUND(O14/3,5)</f>
        <v>64</v>
      </c>
      <c r="Q14" s="68">
        <f>RANK(P14,P$11:P$15,0)</f>
        <v>3</v>
      </c>
      <c r="R14" s="69"/>
      <c r="S14" s="69"/>
      <c r="T14" s="66">
        <f>I14+L14+O14</f>
        <v>558.5</v>
      </c>
      <c r="U14" s="41">
        <f>ROUND(T14/3/3,5)</f>
        <v>62.05556</v>
      </c>
      <c r="V14" s="71"/>
    </row>
    <row r="15" spans="1:22" ht="31.5" customHeight="1">
      <c r="A15" s="87">
        <f>RANK(U15,$U$11:$U$15,0)</f>
        <v>5</v>
      </c>
      <c r="B15" s="124" t="s">
        <v>179</v>
      </c>
      <c r="C15" s="99" t="s">
        <v>180</v>
      </c>
      <c r="D15" s="125" t="s">
        <v>18</v>
      </c>
      <c r="E15" s="2" t="s">
        <v>181</v>
      </c>
      <c r="F15" s="63" t="s">
        <v>182</v>
      </c>
      <c r="G15" s="61" t="s">
        <v>183</v>
      </c>
      <c r="H15" s="62" t="s">
        <v>20</v>
      </c>
      <c r="I15" s="66">
        <v>187</v>
      </c>
      <c r="J15" s="67">
        <f>ROUND(I15/3,5)</f>
        <v>62.33333</v>
      </c>
      <c r="K15" s="68">
        <f>RANK(J15,J$11:J$15,0)</f>
        <v>3</v>
      </c>
      <c r="L15" s="66">
        <v>185</v>
      </c>
      <c r="M15" s="67">
        <f>ROUND(L15/3,5)</f>
        <v>61.66667</v>
      </c>
      <c r="N15" s="68">
        <f>RANK(M15,M$11:M$15,0)</f>
        <v>4</v>
      </c>
      <c r="O15" s="66">
        <v>181</v>
      </c>
      <c r="P15" s="67">
        <f>ROUND(O15/3,5)</f>
        <v>60.33333</v>
      </c>
      <c r="Q15" s="68">
        <f>RANK(P15,P$11:P$15,0)</f>
        <v>5</v>
      </c>
      <c r="R15" s="69"/>
      <c r="S15" s="69"/>
      <c r="T15" s="66">
        <f>I15+L15+O15</f>
        <v>553</v>
      </c>
      <c r="U15" s="41">
        <f>ROUND(T15/3/3,5)</f>
        <v>61.44444</v>
      </c>
      <c r="V15" s="71"/>
    </row>
    <row r="16" spans="1:22" ht="24.75" customHeight="1">
      <c r="A16" s="202" t="s">
        <v>15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4"/>
    </row>
    <row r="17" spans="1:22" ht="31.5" customHeight="1">
      <c r="A17" s="49">
        <f>RANK(U17,$U$17:$U$19,0)</f>
        <v>1</v>
      </c>
      <c r="B17" s="45" t="s">
        <v>121</v>
      </c>
      <c r="C17" s="63" t="s">
        <v>122</v>
      </c>
      <c r="D17" s="60" t="s">
        <v>19</v>
      </c>
      <c r="E17" s="96" t="s">
        <v>123</v>
      </c>
      <c r="F17" s="63" t="s">
        <v>124</v>
      </c>
      <c r="G17" s="61" t="s">
        <v>125</v>
      </c>
      <c r="H17" s="62" t="s">
        <v>155</v>
      </c>
      <c r="I17" s="66">
        <v>204.5</v>
      </c>
      <c r="J17" s="67">
        <f>ROUND(I17/3,5)</f>
        <v>68.16667</v>
      </c>
      <c r="K17" s="68">
        <f>RANK(J17,J$17:J$19,0)</f>
        <v>1</v>
      </c>
      <c r="L17" s="66">
        <v>200.5</v>
      </c>
      <c r="M17" s="67">
        <f>ROUND(L17/3,5)</f>
        <v>66.83333</v>
      </c>
      <c r="N17" s="68">
        <f>RANK(M17,M$17:M$19,0)</f>
        <v>1</v>
      </c>
      <c r="O17" s="66">
        <v>207</v>
      </c>
      <c r="P17" s="67">
        <f>ROUND(O17/3,5)</f>
        <v>69</v>
      </c>
      <c r="Q17" s="68">
        <f>RANK(P17,P$17:P$19,0)</f>
        <v>1</v>
      </c>
      <c r="R17" s="69"/>
      <c r="S17" s="69"/>
      <c r="T17" s="66">
        <f>I17+L17+O17</f>
        <v>612</v>
      </c>
      <c r="U17" s="41">
        <f>ROUND(T17/3/3,5)</f>
        <v>68</v>
      </c>
      <c r="V17" s="71" t="s">
        <v>27</v>
      </c>
    </row>
    <row r="18" spans="1:22" ht="31.5" customHeight="1">
      <c r="A18" s="49">
        <f>RANK(U18,$U$17:$U$19,0)</f>
        <v>2</v>
      </c>
      <c r="B18" s="45" t="s">
        <v>82</v>
      </c>
      <c r="C18" s="63" t="s">
        <v>83</v>
      </c>
      <c r="D18" s="60" t="s">
        <v>19</v>
      </c>
      <c r="E18" s="104" t="s">
        <v>87</v>
      </c>
      <c r="F18" s="63" t="s">
        <v>88</v>
      </c>
      <c r="G18" s="61" t="s">
        <v>86</v>
      </c>
      <c r="H18" s="102" t="s">
        <v>34</v>
      </c>
      <c r="I18" s="66">
        <v>199</v>
      </c>
      <c r="J18" s="67">
        <f>ROUND(I18/3,5)</f>
        <v>66.33333</v>
      </c>
      <c r="K18" s="68">
        <f>RANK(J18,J$17:J$19,0)</f>
        <v>2</v>
      </c>
      <c r="L18" s="66">
        <v>200</v>
      </c>
      <c r="M18" s="67">
        <f>ROUND(L18/3,5)</f>
        <v>66.66667</v>
      </c>
      <c r="N18" s="68">
        <f>RANK(M18,M$17:M$19,0)</f>
        <v>2</v>
      </c>
      <c r="O18" s="66">
        <v>195.5</v>
      </c>
      <c r="P18" s="67">
        <f>ROUND(O18/3,5)</f>
        <v>65.16667</v>
      </c>
      <c r="Q18" s="68">
        <f>RANK(P18,P$17:P$19,0)</f>
        <v>2</v>
      </c>
      <c r="R18" s="69"/>
      <c r="S18" s="69"/>
      <c r="T18" s="66">
        <f>I18+L18+O18</f>
        <v>594.5</v>
      </c>
      <c r="U18" s="41">
        <f>ROUND(T18/3/3,5)</f>
        <v>66.05556</v>
      </c>
      <c r="V18" s="71" t="s">
        <v>27</v>
      </c>
    </row>
    <row r="19" spans="1:22" ht="31.5" customHeight="1">
      <c r="A19" s="49">
        <f>RANK(U19,$U$17:$U$19,0)</f>
        <v>3</v>
      </c>
      <c r="B19" s="45" t="s">
        <v>82</v>
      </c>
      <c r="C19" s="100" t="s">
        <v>83</v>
      </c>
      <c r="D19" s="101" t="s">
        <v>19</v>
      </c>
      <c r="E19" s="105" t="s">
        <v>84</v>
      </c>
      <c r="F19" s="64" t="s">
        <v>85</v>
      </c>
      <c r="G19" s="65" t="s">
        <v>86</v>
      </c>
      <c r="H19" s="102" t="s">
        <v>34</v>
      </c>
      <c r="I19" s="66">
        <v>196.5</v>
      </c>
      <c r="J19" s="67">
        <f>ROUND(I19/3,5)</f>
        <v>65.5</v>
      </c>
      <c r="K19" s="68">
        <f>RANK(J19,J$17:J$19,0)</f>
        <v>3</v>
      </c>
      <c r="L19" s="66">
        <v>198.5</v>
      </c>
      <c r="M19" s="67">
        <f>ROUND(L19/3,5)</f>
        <v>66.16667</v>
      </c>
      <c r="N19" s="68">
        <f>RANK(M19,M$17:M$19,0)</f>
        <v>3</v>
      </c>
      <c r="O19" s="66">
        <v>192.5</v>
      </c>
      <c r="P19" s="67">
        <f>ROUND(O19/3,5)</f>
        <v>64.16667</v>
      </c>
      <c r="Q19" s="68">
        <f>RANK(P19,P$17:P$19,0)</f>
        <v>3</v>
      </c>
      <c r="R19" s="69"/>
      <c r="S19" s="69"/>
      <c r="T19" s="66">
        <f>I19+L19+O19</f>
        <v>587.5</v>
      </c>
      <c r="U19" s="41">
        <f>ROUND(T19/3/3,5)</f>
        <v>65.27778</v>
      </c>
      <c r="V19" s="43" t="s">
        <v>27</v>
      </c>
    </row>
    <row r="20" spans="1:21" ht="24.75" customHeight="1">
      <c r="A20" s="27"/>
      <c r="B20" s="31"/>
      <c r="C20" s="32"/>
      <c r="D20" s="32"/>
      <c r="E20" s="33"/>
      <c r="F20" s="34"/>
      <c r="G20" s="35"/>
      <c r="H20" s="36"/>
      <c r="I20" s="28"/>
      <c r="J20" s="29"/>
      <c r="K20" s="28"/>
      <c r="L20" s="28"/>
      <c r="M20" s="29"/>
      <c r="N20" s="28"/>
      <c r="O20" s="28"/>
      <c r="P20" s="29"/>
      <c r="Q20" s="28"/>
      <c r="R20" s="37"/>
      <c r="S20" s="37"/>
      <c r="T20" s="28"/>
      <c r="U20" s="30"/>
    </row>
    <row r="21" spans="1:21" ht="24.75" customHeight="1">
      <c r="A21" s="11"/>
      <c r="B21" s="19" t="s">
        <v>2</v>
      </c>
      <c r="C21" s="20"/>
      <c r="D21" s="20"/>
      <c r="E21" s="11"/>
      <c r="F21" s="11"/>
      <c r="G21" s="21"/>
      <c r="H21" s="78" t="s">
        <v>33</v>
      </c>
      <c r="I21" s="3"/>
      <c r="J21" s="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2" ht="24.75" customHeight="1">
      <c r="A22" s="23"/>
      <c r="B22" s="24" t="s">
        <v>3</v>
      </c>
      <c r="C22" s="12"/>
      <c r="D22" s="12"/>
      <c r="E22" s="17"/>
      <c r="F22" s="17"/>
      <c r="G22" s="8"/>
      <c r="H22" s="75" t="s">
        <v>31</v>
      </c>
      <c r="I22" s="3"/>
      <c r="J22" s="3"/>
      <c r="K22" s="17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"/>
    </row>
    <row r="23" spans="1:22" s="22" customFormat="1" ht="24.75" customHeight="1">
      <c r="A23"/>
      <c r="B23" s="1"/>
      <c r="C23" s="1"/>
      <c r="D23" s="1"/>
      <c r="E23" s="1"/>
      <c r="F23" s="1"/>
      <c r="G23" s="1"/>
      <c r="H23" s="1"/>
      <c r="I23" s="1"/>
      <c r="J23" s="1"/>
      <c r="K23"/>
      <c r="L23"/>
      <c r="M23"/>
      <c r="N23"/>
      <c r="O23"/>
      <c r="P23"/>
      <c r="Q23"/>
      <c r="R23"/>
      <c r="S23"/>
      <c r="T23"/>
      <c r="U23"/>
      <c r="V23" s="25"/>
    </row>
    <row r="24" spans="1:22" s="25" customFormat="1" ht="24.75" customHeight="1">
      <c r="A24"/>
      <c r="B24" s="1"/>
      <c r="C24" s="1"/>
      <c r="D24" s="1"/>
      <c r="E24" s="1"/>
      <c r="F24" s="1"/>
      <c r="G24" s="1"/>
      <c r="H24" s="1"/>
      <c r="I24" s="1"/>
      <c r="J24" s="1"/>
      <c r="K24"/>
      <c r="L24"/>
      <c r="M24"/>
      <c r="N24"/>
      <c r="O24"/>
      <c r="P24"/>
      <c r="Q24"/>
      <c r="R24"/>
      <c r="S24"/>
      <c r="T24"/>
      <c r="U24"/>
      <c r="V24"/>
    </row>
  </sheetData>
  <sheetProtection/>
  <mergeCells count="25">
    <mergeCell ref="V8:V9"/>
    <mergeCell ref="A16:V16"/>
    <mergeCell ref="A10:V10"/>
    <mergeCell ref="L8:N8"/>
    <mergeCell ref="O8:Q8"/>
    <mergeCell ref="R8:R9"/>
    <mergeCell ref="S8:S9"/>
    <mergeCell ref="T8:T9"/>
    <mergeCell ref="U8:U9"/>
    <mergeCell ref="Q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A1:V1"/>
    <mergeCell ref="A2:V2"/>
    <mergeCell ref="A3:V3"/>
    <mergeCell ref="A4:V4"/>
    <mergeCell ref="A5:V5"/>
    <mergeCell ref="A6:V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workbookViewId="0" topLeftCell="A7">
      <selection activeCell="K10" sqref="K10"/>
    </sheetView>
  </sheetViews>
  <sheetFormatPr defaultColWidth="9.140625" defaultRowHeight="12.75"/>
  <cols>
    <col min="1" max="1" width="4.7109375" style="0" customWidth="1"/>
    <col min="2" max="2" width="24.7109375" style="48" customWidth="1"/>
    <col min="3" max="3" width="8.7109375" style="48" hidden="1" customWidth="1"/>
    <col min="4" max="4" width="6.7109375" style="48" customWidth="1"/>
    <col min="5" max="5" width="36.7109375" style="48" customWidth="1"/>
    <col min="6" max="6" width="8.7109375" style="48" hidden="1" customWidth="1"/>
    <col min="7" max="7" width="17.7109375" style="48" hidden="1" customWidth="1"/>
    <col min="8" max="8" width="22.7109375" style="48" customWidth="1"/>
    <col min="9" max="9" width="6.7109375" style="0" customWidth="1"/>
    <col min="10" max="10" width="8.7109375" style="0" customWidth="1"/>
    <col min="11" max="11" width="4.7109375" style="0" customWidth="1"/>
    <col min="12" max="12" width="6.7109375" style="0" customWidth="1"/>
    <col min="13" max="13" width="8.7109375" style="0" customWidth="1"/>
    <col min="14" max="14" width="4.7109375" style="0" customWidth="1"/>
    <col min="15" max="15" width="6.7109375" style="0" customWidth="1"/>
    <col min="16" max="16" width="8.7109375" style="0" customWidth="1"/>
    <col min="17" max="19" width="4.7109375" style="0" customWidth="1"/>
    <col min="20" max="20" width="6.7109375" style="0" customWidth="1"/>
    <col min="21" max="21" width="8.7109375" style="0" customWidth="1"/>
    <col min="22" max="22" width="6.7109375" style="0" customWidth="1"/>
  </cols>
  <sheetData>
    <row r="1" spans="1:22" s="9" customFormat="1" ht="24.75" customHeight="1">
      <c r="A1" s="173" t="s">
        <v>260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s="9" customFormat="1" ht="24.75" customHeight="1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24.75" customHeight="1">
      <c r="A3" s="173" t="s">
        <v>13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24.75" customHeight="1">
      <c r="A4" s="199" t="s">
        <v>99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2" ht="24.75" customHeight="1">
      <c r="A5" s="174" t="s">
        <v>266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s="18" customFormat="1" ht="24.75" customHeight="1">
      <c r="A6" s="13" t="s">
        <v>35</v>
      </c>
      <c r="B6" s="72"/>
      <c r="C6" s="73"/>
      <c r="D6" s="73"/>
      <c r="E6" s="74"/>
      <c r="F6" s="75"/>
      <c r="G6" s="75"/>
      <c r="H6" s="75"/>
      <c r="I6" s="17"/>
      <c r="J6" s="17"/>
      <c r="K6" s="17"/>
      <c r="L6" s="17"/>
      <c r="M6" s="17"/>
      <c r="N6" s="17"/>
      <c r="O6" s="17"/>
      <c r="P6" s="17"/>
      <c r="Q6" s="176" t="s">
        <v>105</v>
      </c>
      <c r="R6" s="176"/>
      <c r="S6" s="176"/>
      <c r="T6" s="176"/>
      <c r="U6" s="176"/>
      <c r="V6" s="176"/>
    </row>
    <row r="7" spans="1:22" ht="19.5" customHeight="1">
      <c r="A7" s="169" t="s">
        <v>1</v>
      </c>
      <c r="B7" s="177" t="s">
        <v>11</v>
      </c>
      <c r="C7" s="167" t="s">
        <v>9</v>
      </c>
      <c r="D7" s="165" t="s">
        <v>8</v>
      </c>
      <c r="E7" s="167" t="s">
        <v>12</v>
      </c>
      <c r="F7" s="167" t="s">
        <v>9</v>
      </c>
      <c r="G7" s="167" t="s">
        <v>7</v>
      </c>
      <c r="H7" s="183" t="s">
        <v>4</v>
      </c>
      <c r="I7" s="162" t="s">
        <v>94</v>
      </c>
      <c r="J7" s="163"/>
      <c r="K7" s="164"/>
      <c r="L7" s="162" t="s">
        <v>5</v>
      </c>
      <c r="M7" s="163"/>
      <c r="N7" s="164"/>
      <c r="O7" s="162" t="s">
        <v>95</v>
      </c>
      <c r="P7" s="163"/>
      <c r="Q7" s="164"/>
      <c r="R7" s="185" t="s">
        <v>16</v>
      </c>
      <c r="S7" s="179" t="s">
        <v>17</v>
      </c>
      <c r="T7" s="169" t="s">
        <v>6</v>
      </c>
      <c r="U7" s="186" t="s">
        <v>14</v>
      </c>
      <c r="V7" s="181" t="s">
        <v>23</v>
      </c>
    </row>
    <row r="8" spans="1:22" ht="39.75" customHeight="1">
      <c r="A8" s="189"/>
      <c r="B8" s="208"/>
      <c r="C8" s="205"/>
      <c r="D8" s="207"/>
      <c r="E8" s="188"/>
      <c r="F8" s="205"/>
      <c r="G8" s="188"/>
      <c r="H8" s="206"/>
      <c r="I8" s="83" t="s">
        <v>10</v>
      </c>
      <c r="J8" s="84" t="s">
        <v>0</v>
      </c>
      <c r="K8" s="83" t="s">
        <v>1</v>
      </c>
      <c r="L8" s="83" t="s">
        <v>10</v>
      </c>
      <c r="M8" s="84" t="s">
        <v>0</v>
      </c>
      <c r="N8" s="83" t="s">
        <v>1</v>
      </c>
      <c r="O8" s="83" t="s">
        <v>10</v>
      </c>
      <c r="P8" s="84" t="s">
        <v>0</v>
      </c>
      <c r="Q8" s="83" t="s">
        <v>1</v>
      </c>
      <c r="R8" s="185"/>
      <c r="S8" s="195"/>
      <c r="T8" s="189"/>
      <c r="U8" s="190"/>
      <c r="V8" s="182"/>
    </row>
    <row r="9" spans="1:22" ht="24.75" customHeight="1">
      <c r="A9" s="202" t="s">
        <v>32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</row>
    <row r="10" spans="1:22" ht="31.5" customHeight="1">
      <c r="A10" s="49">
        <f aca="true" t="shared" si="0" ref="A10:A15">RANK(U10,$U$10:$U$15,0)</f>
        <v>1</v>
      </c>
      <c r="B10" s="59" t="s">
        <v>54</v>
      </c>
      <c r="C10" s="94" t="s">
        <v>55</v>
      </c>
      <c r="D10" s="93" t="s">
        <v>18</v>
      </c>
      <c r="E10" s="95" t="s">
        <v>56</v>
      </c>
      <c r="F10" s="63" t="s">
        <v>57</v>
      </c>
      <c r="G10" s="61" t="s">
        <v>58</v>
      </c>
      <c r="H10" s="62" t="s">
        <v>34</v>
      </c>
      <c r="I10" s="66">
        <v>229.5</v>
      </c>
      <c r="J10" s="67">
        <f aca="true" t="shared" si="1" ref="J10:J15">ROUND(I10/3.3,5)</f>
        <v>69.54545</v>
      </c>
      <c r="K10" s="68">
        <f aca="true" t="shared" si="2" ref="K10:K15">RANK(J10,J$10:J$15,0)</f>
        <v>2</v>
      </c>
      <c r="L10" s="66">
        <v>224</v>
      </c>
      <c r="M10" s="67">
        <f aca="true" t="shared" si="3" ref="M10:M15">ROUND(L10/3.3,5)</f>
        <v>67.87879</v>
      </c>
      <c r="N10" s="68">
        <f aca="true" t="shared" si="4" ref="N10:N15">RANK(M10,M$10:M$15,0)</f>
        <v>2</v>
      </c>
      <c r="O10" s="66">
        <v>227</v>
      </c>
      <c r="P10" s="67">
        <f aca="true" t="shared" si="5" ref="P10:P15">ROUND(O10/3.3,5)</f>
        <v>68.78788</v>
      </c>
      <c r="Q10" s="68">
        <f aca="true" t="shared" si="6" ref="Q10:Q15">RANK(P10,P$10:P$15,0)</f>
        <v>1</v>
      </c>
      <c r="R10" s="69"/>
      <c r="S10" s="69"/>
      <c r="T10" s="66">
        <f aca="true" t="shared" si="7" ref="T10:T15">I10+L10+O10</f>
        <v>680.5</v>
      </c>
      <c r="U10" s="85">
        <f aca="true" t="shared" si="8" ref="U10:U15">ROUND(T10/3.3/3,5)</f>
        <v>68.73737</v>
      </c>
      <c r="V10" s="43" t="s">
        <v>27</v>
      </c>
    </row>
    <row r="11" spans="1:22" ht="31.5" customHeight="1">
      <c r="A11" s="49">
        <f t="shared" si="0"/>
        <v>2</v>
      </c>
      <c r="B11" s="44" t="s">
        <v>210</v>
      </c>
      <c r="C11" s="63" t="s">
        <v>211</v>
      </c>
      <c r="D11" s="60" t="s">
        <v>19</v>
      </c>
      <c r="E11" s="58" t="s">
        <v>214</v>
      </c>
      <c r="F11" s="63" t="s">
        <v>215</v>
      </c>
      <c r="G11" s="61" t="s">
        <v>216</v>
      </c>
      <c r="H11" s="62" t="s">
        <v>168</v>
      </c>
      <c r="I11" s="42">
        <v>230.5</v>
      </c>
      <c r="J11" s="26">
        <f t="shared" si="1"/>
        <v>69.84848</v>
      </c>
      <c r="K11" s="68">
        <f t="shared" si="2"/>
        <v>1</v>
      </c>
      <c r="L11" s="42">
        <v>226.5</v>
      </c>
      <c r="M11" s="26">
        <f t="shared" si="3"/>
        <v>68.63636</v>
      </c>
      <c r="N11" s="68">
        <f t="shared" si="4"/>
        <v>1</v>
      </c>
      <c r="O11" s="42">
        <v>222</v>
      </c>
      <c r="P11" s="26">
        <f t="shared" si="5"/>
        <v>67.27273</v>
      </c>
      <c r="Q11" s="68">
        <f t="shared" si="6"/>
        <v>2</v>
      </c>
      <c r="R11" s="50"/>
      <c r="S11" s="50"/>
      <c r="T11" s="42">
        <f t="shared" si="7"/>
        <v>679</v>
      </c>
      <c r="U11" s="85">
        <f t="shared" si="8"/>
        <v>68.58586</v>
      </c>
      <c r="V11" s="43" t="s">
        <v>27</v>
      </c>
    </row>
    <row r="12" spans="1:22" ht="31.5" customHeight="1">
      <c r="A12" s="49">
        <f t="shared" si="0"/>
        <v>3</v>
      </c>
      <c r="B12" s="45" t="s">
        <v>221</v>
      </c>
      <c r="C12" s="63" t="s">
        <v>222</v>
      </c>
      <c r="D12" s="60" t="s">
        <v>19</v>
      </c>
      <c r="E12" s="86" t="s">
        <v>223</v>
      </c>
      <c r="F12" s="63" t="s">
        <v>224</v>
      </c>
      <c r="G12" s="61" t="s">
        <v>225</v>
      </c>
      <c r="H12" s="62" t="s">
        <v>168</v>
      </c>
      <c r="I12" s="42">
        <v>226</v>
      </c>
      <c r="J12" s="26">
        <f t="shared" si="1"/>
        <v>68.48485</v>
      </c>
      <c r="K12" s="68">
        <f t="shared" si="2"/>
        <v>3</v>
      </c>
      <c r="L12" s="42">
        <v>218</v>
      </c>
      <c r="M12" s="26">
        <f t="shared" si="3"/>
        <v>66.06061</v>
      </c>
      <c r="N12" s="68">
        <f t="shared" si="4"/>
        <v>4</v>
      </c>
      <c r="O12" s="42">
        <v>218</v>
      </c>
      <c r="P12" s="26">
        <f t="shared" si="5"/>
        <v>66.06061</v>
      </c>
      <c r="Q12" s="68">
        <f t="shared" si="6"/>
        <v>4</v>
      </c>
      <c r="R12" s="50"/>
      <c r="S12" s="50"/>
      <c r="T12" s="42">
        <f t="shared" si="7"/>
        <v>662</v>
      </c>
      <c r="U12" s="85">
        <f t="shared" si="8"/>
        <v>66.86869</v>
      </c>
      <c r="V12" s="71" t="s">
        <v>27</v>
      </c>
    </row>
    <row r="13" spans="1:22" ht="31.5" customHeight="1">
      <c r="A13" s="49">
        <f t="shared" si="0"/>
        <v>4</v>
      </c>
      <c r="B13" s="128" t="s">
        <v>189</v>
      </c>
      <c r="C13" s="63" t="s">
        <v>190</v>
      </c>
      <c r="D13" s="60">
        <v>1</v>
      </c>
      <c r="E13" s="90" t="s">
        <v>191</v>
      </c>
      <c r="F13" s="63" t="s">
        <v>192</v>
      </c>
      <c r="G13" s="61" t="s">
        <v>193</v>
      </c>
      <c r="H13" s="62" t="s">
        <v>194</v>
      </c>
      <c r="I13" s="42">
        <v>217.5</v>
      </c>
      <c r="J13" s="26">
        <f t="shared" si="1"/>
        <v>65.90909</v>
      </c>
      <c r="K13" s="68">
        <f t="shared" si="2"/>
        <v>5</v>
      </c>
      <c r="L13" s="42">
        <v>220</v>
      </c>
      <c r="M13" s="26">
        <f t="shared" si="3"/>
        <v>66.66667</v>
      </c>
      <c r="N13" s="68">
        <f t="shared" si="4"/>
        <v>3</v>
      </c>
      <c r="O13" s="42">
        <v>221.5</v>
      </c>
      <c r="P13" s="26">
        <f t="shared" si="5"/>
        <v>67.12121</v>
      </c>
      <c r="Q13" s="68">
        <f t="shared" si="6"/>
        <v>3</v>
      </c>
      <c r="R13" s="50"/>
      <c r="S13" s="50"/>
      <c r="T13" s="42">
        <f t="shared" si="7"/>
        <v>659</v>
      </c>
      <c r="U13" s="85">
        <f t="shared" si="8"/>
        <v>66.56566</v>
      </c>
      <c r="V13" s="71" t="s">
        <v>27</v>
      </c>
    </row>
    <row r="14" spans="1:22" ht="31.5" customHeight="1">
      <c r="A14" s="49">
        <f t="shared" si="0"/>
        <v>5</v>
      </c>
      <c r="B14" s="44" t="s">
        <v>176</v>
      </c>
      <c r="C14" s="63" t="s">
        <v>175</v>
      </c>
      <c r="D14" s="60" t="s">
        <v>18</v>
      </c>
      <c r="E14" s="58" t="s">
        <v>178</v>
      </c>
      <c r="F14" s="63" t="s">
        <v>177</v>
      </c>
      <c r="G14" s="61" t="s">
        <v>159</v>
      </c>
      <c r="H14" s="62" t="s">
        <v>168</v>
      </c>
      <c r="I14" s="42">
        <v>222</v>
      </c>
      <c r="J14" s="26">
        <f t="shared" si="1"/>
        <v>67.27273</v>
      </c>
      <c r="K14" s="68">
        <f t="shared" si="2"/>
        <v>4</v>
      </c>
      <c r="L14" s="42">
        <v>212.5</v>
      </c>
      <c r="M14" s="26">
        <f t="shared" si="3"/>
        <v>64.39394</v>
      </c>
      <c r="N14" s="68">
        <f t="shared" si="4"/>
        <v>6</v>
      </c>
      <c r="O14" s="42">
        <v>216.5</v>
      </c>
      <c r="P14" s="26">
        <f t="shared" si="5"/>
        <v>65.60606</v>
      </c>
      <c r="Q14" s="68">
        <f t="shared" si="6"/>
        <v>5</v>
      </c>
      <c r="R14" s="50"/>
      <c r="S14" s="50"/>
      <c r="T14" s="42">
        <f t="shared" si="7"/>
        <v>651</v>
      </c>
      <c r="U14" s="85">
        <f t="shared" si="8"/>
        <v>65.75758</v>
      </c>
      <c r="V14" s="71" t="s">
        <v>27</v>
      </c>
    </row>
    <row r="15" spans="1:22" ht="31.5" customHeight="1">
      <c r="A15" s="108">
        <f t="shared" si="0"/>
        <v>6</v>
      </c>
      <c r="B15" s="155" t="s">
        <v>106</v>
      </c>
      <c r="C15" s="109" t="s">
        <v>107</v>
      </c>
      <c r="D15" s="110" t="s">
        <v>19</v>
      </c>
      <c r="E15" s="156" t="s">
        <v>108</v>
      </c>
      <c r="F15" s="109" t="s">
        <v>109</v>
      </c>
      <c r="G15" s="111" t="s">
        <v>110</v>
      </c>
      <c r="H15" s="112" t="s">
        <v>91</v>
      </c>
      <c r="I15" s="113">
        <v>213</v>
      </c>
      <c r="J15" s="114">
        <f t="shared" si="1"/>
        <v>64.54545</v>
      </c>
      <c r="K15" s="115">
        <f t="shared" si="2"/>
        <v>6</v>
      </c>
      <c r="L15" s="113">
        <v>213</v>
      </c>
      <c r="M15" s="114">
        <f t="shared" si="3"/>
        <v>64.54545</v>
      </c>
      <c r="N15" s="115">
        <f t="shared" si="4"/>
        <v>5</v>
      </c>
      <c r="O15" s="113">
        <v>214.5</v>
      </c>
      <c r="P15" s="114">
        <f t="shared" si="5"/>
        <v>65</v>
      </c>
      <c r="Q15" s="115">
        <f t="shared" si="6"/>
        <v>6</v>
      </c>
      <c r="R15" s="116"/>
      <c r="S15" s="116"/>
      <c r="T15" s="113">
        <f t="shared" si="7"/>
        <v>640.5</v>
      </c>
      <c r="U15" s="117">
        <f t="shared" si="8"/>
        <v>64.69697</v>
      </c>
      <c r="V15" s="71" t="s">
        <v>97</v>
      </c>
    </row>
    <row r="16" spans="1:22" ht="24.75" customHeight="1">
      <c r="A16" s="202" t="s">
        <v>15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4"/>
    </row>
    <row r="17" spans="1:22" ht="31.5" customHeight="1">
      <c r="A17" s="87">
        <v>1</v>
      </c>
      <c r="B17" s="51" t="s">
        <v>68</v>
      </c>
      <c r="C17" s="63" t="s">
        <v>69</v>
      </c>
      <c r="D17" s="60">
        <v>2</v>
      </c>
      <c r="E17" s="5" t="s">
        <v>70</v>
      </c>
      <c r="F17" s="63" t="s">
        <v>71</v>
      </c>
      <c r="G17" s="61" t="s">
        <v>72</v>
      </c>
      <c r="H17" s="62" t="s">
        <v>20</v>
      </c>
      <c r="I17" s="42">
        <v>212.5</v>
      </c>
      <c r="J17" s="26">
        <f>ROUND(I17/3.3,5)</f>
        <v>64.39394</v>
      </c>
      <c r="K17" s="106">
        <v>1</v>
      </c>
      <c r="L17" s="42">
        <v>207</v>
      </c>
      <c r="M17" s="26">
        <f>ROUND(L17/3.3,5)</f>
        <v>62.72727</v>
      </c>
      <c r="N17" s="106">
        <v>1</v>
      </c>
      <c r="O17" s="42">
        <v>208.5</v>
      </c>
      <c r="P17" s="26">
        <f>ROUND(O17/3.3,5)</f>
        <v>63.18182</v>
      </c>
      <c r="Q17" s="106">
        <v>1</v>
      </c>
      <c r="R17" s="50"/>
      <c r="S17" s="50"/>
      <c r="T17" s="42">
        <f>I17+L17+O17</f>
        <v>628</v>
      </c>
      <c r="U17" s="118">
        <f>ROUND(T17/3.3/3,5)</f>
        <v>63.43434</v>
      </c>
      <c r="V17" s="43"/>
    </row>
    <row r="18" spans="1:21" ht="24.75" customHeight="1">
      <c r="A18" s="27"/>
      <c r="B18" s="31"/>
      <c r="C18" s="76"/>
      <c r="D18" s="76"/>
      <c r="E18" s="33"/>
      <c r="F18" s="34"/>
      <c r="G18" s="35"/>
      <c r="H18" s="36"/>
      <c r="I18" s="28"/>
      <c r="J18" s="29"/>
      <c r="K18" s="28"/>
      <c r="L18" s="28"/>
      <c r="M18" s="29"/>
      <c r="N18" s="28"/>
      <c r="O18" s="28"/>
      <c r="P18" s="29"/>
      <c r="Q18" s="28"/>
      <c r="R18" s="37"/>
      <c r="S18" s="37"/>
      <c r="T18" s="28"/>
      <c r="U18" s="30"/>
    </row>
    <row r="19" spans="1:21" ht="24.75" customHeight="1">
      <c r="A19" s="11"/>
      <c r="B19" s="19" t="s">
        <v>2</v>
      </c>
      <c r="C19" s="77"/>
      <c r="D19" s="77"/>
      <c r="E19" s="78"/>
      <c r="F19" s="78"/>
      <c r="G19" s="79"/>
      <c r="H19" s="78" t="s">
        <v>33</v>
      </c>
      <c r="I19" s="3"/>
      <c r="J19" s="3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2" ht="24.75" customHeight="1">
      <c r="A20" s="23"/>
      <c r="B20" s="24" t="s">
        <v>3</v>
      </c>
      <c r="C20" s="80"/>
      <c r="D20" s="80"/>
      <c r="E20" s="75"/>
      <c r="F20" s="75"/>
      <c r="G20" s="81"/>
      <c r="H20" s="75" t="s">
        <v>31</v>
      </c>
      <c r="I20" s="3"/>
      <c r="J20" s="3"/>
      <c r="K20" s="17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2"/>
    </row>
    <row r="21" spans="1:22" s="22" customFormat="1" ht="24.75" customHeight="1">
      <c r="A21"/>
      <c r="B21" s="82"/>
      <c r="C21" s="82"/>
      <c r="D21" s="82"/>
      <c r="E21" s="82"/>
      <c r="F21" s="82"/>
      <c r="G21" s="82"/>
      <c r="H21" s="82"/>
      <c r="I21" s="1"/>
      <c r="J21" s="1"/>
      <c r="K21"/>
      <c r="L21"/>
      <c r="M21"/>
      <c r="N21"/>
      <c r="O21"/>
      <c r="P21"/>
      <c r="Q21"/>
      <c r="R21"/>
      <c r="S21"/>
      <c r="T21"/>
      <c r="U21"/>
      <c r="V21" s="25"/>
    </row>
    <row r="22" spans="1:22" s="25" customFormat="1" ht="24.75" customHeight="1">
      <c r="A22"/>
      <c r="B22" s="82"/>
      <c r="C22" s="82"/>
      <c r="D22" s="82"/>
      <c r="E22" s="82"/>
      <c r="F22" s="82"/>
      <c r="G22" s="82"/>
      <c r="H22" s="82"/>
      <c r="I22" s="1"/>
      <c r="J22" s="1"/>
      <c r="K22"/>
      <c r="L22"/>
      <c r="M22"/>
      <c r="N22"/>
      <c r="O22"/>
      <c r="P22"/>
      <c r="Q22"/>
      <c r="R22"/>
      <c r="S22"/>
      <c r="T22"/>
      <c r="U22"/>
      <c r="V22"/>
    </row>
  </sheetData>
  <sheetProtection/>
  <mergeCells count="24">
    <mergeCell ref="R7:R8"/>
    <mergeCell ref="S7:S8"/>
    <mergeCell ref="T7:T8"/>
    <mergeCell ref="A9:V9"/>
    <mergeCell ref="A16:V16"/>
    <mergeCell ref="A1:V1"/>
    <mergeCell ref="A2:V2"/>
    <mergeCell ref="A3:V3"/>
    <mergeCell ref="A5:V5"/>
    <mergeCell ref="U7:U8"/>
    <mergeCell ref="B7:B8"/>
    <mergeCell ref="C7:C8"/>
    <mergeCell ref="G7:G8"/>
    <mergeCell ref="A4:V4"/>
    <mergeCell ref="Q6:V6"/>
    <mergeCell ref="A7:A8"/>
    <mergeCell ref="F7:F8"/>
    <mergeCell ref="H7:H8"/>
    <mergeCell ref="D7:D8"/>
    <mergeCell ref="E7:E8"/>
    <mergeCell ref="V7:V8"/>
    <mergeCell ref="I7:K7"/>
    <mergeCell ref="L7:N7"/>
    <mergeCell ref="O7:Q7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90" zoomScaleNormal="90" workbookViewId="0" topLeftCell="A4">
      <selection activeCell="B15" sqref="B15:J16"/>
    </sheetView>
  </sheetViews>
  <sheetFormatPr defaultColWidth="9.140625" defaultRowHeight="12.75"/>
  <cols>
    <col min="1" max="1" width="4.7109375" style="0" customWidth="1"/>
    <col min="2" max="2" width="24.7109375" style="48" customWidth="1"/>
    <col min="3" max="3" width="8.7109375" style="48" hidden="1" customWidth="1"/>
    <col min="4" max="4" width="6.7109375" style="48" customWidth="1"/>
    <col min="5" max="5" width="36.7109375" style="48" customWidth="1"/>
    <col min="6" max="6" width="8.7109375" style="48" hidden="1" customWidth="1"/>
    <col min="7" max="7" width="17.7109375" style="48" hidden="1" customWidth="1"/>
    <col min="8" max="8" width="22.7109375" style="48" customWidth="1"/>
    <col min="9" max="9" width="6.7109375" style="0" customWidth="1"/>
    <col min="10" max="10" width="8.7109375" style="0" customWidth="1"/>
    <col min="11" max="11" width="4.7109375" style="0" customWidth="1"/>
    <col min="12" max="12" width="6.7109375" style="0" customWidth="1"/>
    <col min="13" max="13" width="8.7109375" style="0" customWidth="1"/>
    <col min="14" max="14" width="4.7109375" style="0" customWidth="1"/>
    <col min="15" max="15" width="6.7109375" style="0" customWidth="1"/>
    <col min="16" max="16" width="8.7109375" style="0" customWidth="1"/>
    <col min="17" max="19" width="4.7109375" style="0" customWidth="1"/>
    <col min="20" max="20" width="6.7109375" style="0" customWidth="1"/>
    <col min="21" max="21" width="8.7109375" style="0" customWidth="1"/>
    <col min="22" max="22" width="6.7109375" style="0" hidden="1" customWidth="1"/>
  </cols>
  <sheetData>
    <row r="1" spans="1:22" s="9" customFormat="1" ht="24.75" customHeight="1">
      <c r="A1" s="173" t="s">
        <v>260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s="9" customFormat="1" ht="24.75" customHeight="1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24.75" customHeight="1">
      <c r="A3" s="173" t="s">
        <v>13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24.75" customHeight="1">
      <c r="A4" s="174" t="s">
        <v>266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1:22" s="18" customFormat="1" ht="24.75" customHeight="1">
      <c r="A5" s="13" t="s">
        <v>35</v>
      </c>
      <c r="B5" s="72"/>
      <c r="C5" s="73"/>
      <c r="D5" s="73"/>
      <c r="E5" s="74"/>
      <c r="F5" s="75"/>
      <c r="G5" s="75"/>
      <c r="H5" s="75"/>
      <c r="I5" s="17"/>
      <c r="J5" s="17"/>
      <c r="K5" s="17"/>
      <c r="L5" s="17"/>
      <c r="M5" s="17"/>
      <c r="N5" s="17"/>
      <c r="O5" s="17"/>
      <c r="P5" s="17"/>
      <c r="Q5" s="176" t="s">
        <v>105</v>
      </c>
      <c r="R5" s="176"/>
      <c r="S5" s="176"/>
      <c r="T5" s="176"/>
      <c r="U5" s="176"/>
      <c r="V5" s="176"/>
    </row>
    <row r="6" spans="1:22" ht="19.5" customHeight="1">
      <c r="A6" s="169" t="s">
        <v>1</v>
      </c>
      <c r="B6" s="177" t="s">
        <v>11</v>
      </c>
      <c r="C6" s="167" t="s">
        <v>9</v>
      </c>
      <c r="D6" s="165" t="s">
        <v>8</v>
      </c>
      <c r="E6" s="167" t="s">
        <v>12</v>
      </c>
      <c r="F6" s="167" t="s">
        <v>9</v>
      </c>
      <c r="G6" s="167" t="s">
        <v>7</v>
      </c>
      <c r="H6" s="183" t="s">
        <v>4</v>
      </c>
      <c r="I6" s="162" t="s">
        <v>94</v>
      </c>
      <c r="J6" s="163"/>
      <c r="K6" s="164"/>
      <c r="L6" s="162" t="s">
        <v>5</v>
      </c>
      <c r="M6" s="163"/>
      <c r="N6" s="164"/>
      <c r="O6" s="162" t="s">
        <v>95</v>
      </c>
      <c r="P6" s="163"/>
      <c r="Q6" s="164"/>
      <c r="R6" s="185" t="s">
        <v>16</v>
      </c>
      <c r="S6" s="179" t="s">
        <v>17</v>
      </c>
      <c r="T6" s="169" t="s">
        <v>6</v>
      </c>
      <c r="U6" s="186" t="s">
        <v>14</v>
      </c>
      <c r="V6" s="181" t="s">
        <v>23</v>
      </c>
    </row>
    <row r="7" spans="1:22" ht="39.75" customHeight="1">
      <c r="A7" s="189"/>
      <c r="B7" s="208"/>
      <c r="C7" s="205"/>
      <c r="D7" s="207"/>
      <c r="E7" s="188"/>
      <c r="F7" s="205"/>
      <c r="G7" s="188"/>
      <c r="H7" s="206"/>
      <c r="I7" s="83" t="s">
        <v>10</v>
      </c>
      <c r="J7" s="84" t="s">
        <v>0</v>
      </c>
      <c r="K7" s="83" t="s">
        <v>1</v>
      </c>
      <c r="L7" s="83" t="s">
        <v>10</v>
      </c>
      <c r="M7" s="84" t="s">
        <v>0</v>
      </c>
      <c r="N7" s="83" t="s">
        <v>1</v>
      </c>
      <c r="O7" s="83" t="s">
        <v>10</v>
      </c>
      <c r="P7" s="84" t="s">
        <v>0</v>
      </c>
      <c r="Q7" s="83" t="s">
        <v>1</v>
      </c>
      <c r="R7" s="185"/>
      <c r="S7" s="195"/>
      <c r="T7" s="189"/>
      <c r="U7" s="190"/>
      <c r="V7" s="182"/>
    </row>
    <row r="8" spans="1:22" ht="31.5" customHeight="1">
      <c r="A8" s="209" t="s">
        <v>267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149"/>
    </row>
    <row r="9" spans="1:22" ht="31.5" customHeight="1">
      <c r="A9" s="87"/>
      <c r="B9" s="128" t="s">
        <v>189</v>
      </c>
      <c r="C9" s="63" t="s">
        <v>190</v>
      </c>
      <c r="D9" s="60">
        <v>1</v>
      </c>
      <c r="E9" s="90" t="s">
        <v>191</v>
      </c>
      <c r="F9" s="63" t="s">
        <v>192</v>
      </c>
      <c r="G9" s="61" t="s">
        <v>193</v>
      </c>
      <c r="H9" s="62" t="s">
        <v>194</v>
      </c>
      <c r="I9" s="66">
        <v>230.5</v>
      </c>
      <c r="J9" s="26">
        <f>ROUND(I9/3.4,5)</f>
        <v>67.79412</v>
      </c>
      <c r="K9" s="68"/>
      <c r="L9" s="66">
        <v>224</v>
      </c>
      <c r="M9" s="26">
        <f>ROUND(L9/3.4,5)</f>
        <v>65.88235</v>
      </c>
      <c r="N9" s="68"/>
      <c r="O9" s="66">
        <v>230</v>
      </c>
      <c r="P9" s="26">
        <f>ROUND(O9/3.4,5)</f>
        <v>67.64706</v>
      </c>
      <c r="Q9" s="68"/>
      <c r="R9" s="69"/>
      <c r="S9" s="69"/>
      <c r="T9" s="66">
        <f>I9+L9+O9</f>
        <v>684.5</v>
      </c>
      <c r="U9" s="41">
        <f>ROUND(T9/3.4/3,5)</f>
        <v>67.10784</v>
      </c>
      <c r="V9" s="43"/>
    </row>
    <row r="10" spans="1:22" ht="31.5" customHeight="1">
      <c r="A10" s="159" t="s">
        <v>28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120"/>
    </row>
    <row r="11" spans="1:22" ht="31.5" customHeight="1">
      <c r="A11" s="49">
        <f>RANK(U11,$U$11:$U$11,0)</f>
        <v>1</v>
      </c>
      <c r="B11" s="51" t="s">
        <v>114</v>
      </c>
      <c r="C11" s="63" t="s">
        <v>115</v>
      </c>
      <c r="D11" s="60">
        <v>2</v>
      </c>
      <c r="E11" s="2" t="s">
        <v>118</v>
      </c>
      <c r="F11" s="63" t="s">
        <v>119</v>
      </c>
      <c r="G11" s="61" t="s">
        <v>120</v>
      </c>
      <c r="H11" s="62" t="s">
        <v>20</v>
      </c>
      <c r="I11" s="66">
        <v>209.5</v>
      </c>
      <c r="J11" s="26">
        <f>ROUND(I11/3.1,5)</f>
        <v>67.58065</v>
      </c>
      <c r="K11" s="68">
        <f>RANK(J11,J$11:J$11,0)</f>
        <v>1</v>
      </c>
      <c r="L11" s="66">
        <v>203.5</v>
      </c>
      <c r="M11" s="26">
        <f>ROUND(L11/3.1,5)</f>
        <v>65.64516</v>
      </c>
      <c r="N11" s="68">
        <f>RANK(M11,M$11:M$11,0)</f>
        <v>1</v>
      </c>
      <c r="O11" s="66">
        <v>207.5</v>
      </c>
      <c r="P11" s="26">
        <f>ROUND(O11/3.1,5)</f>
        <v>66.93548</v>
      </c>
      <c r="Q11" s="68">
        <f>RANK(P11,P$11:P$11,0)</f>
        <v>1</v>
      </c>
      <c r="R11" s="69"/>
      <c r="S11" s="69"/>
      <c r="T11" s="66">
        <f>I11+L11+O11</f>
        <v>620.5</v>
      </c>
      <c r="U11" s="41">
        <f>ROUND(T11/3.1/3,5)</f>
        <v>66.72043</v>
      </c>
      <c r="V11" s="120"/>
    </row>
    <row r="12" spans="1:22" ht="31.5" customHeight="1">
      <c r="A12" s="159" t="s">
        <v>103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120"/>
    </row>
    <row r="13" spans="1:22" ht="31.5" customHeight="1">
      <c r="A13" s="49">
        <f>RANK(U13,$U$13:$U$13,0)</f>
        <v>1</v>
      </c>
      <c r="B13" s="96" t="s">
        <v>116</v>
      </c>
      <c r="C13" s="63" t="s">
        <v>117</v>
      </c>
      <c r="D13" s="60" t="s">
        <v>18</v>
      </c>
      <c r="E13" s="2" t="s">
        <v>118</v>
      </c>
      <c r="F13" s="63" t="s">
        <v>119</v>
      </c>
      <c r="G13" s="61" t="s">
        <v>120</v>
      </c>
      <c r="H13" s="62" t="s">
        <v>20</v>
      </c>
      <c r="I13" s="66">
        <v>123.5</v>
      </c>
      <c r="J13" s="26">
        <f>ROUND(I13/1.8,5)</f>
        <v>68.61111</v>
      </c>
      <c r="K13" s="68">
        <f>RANK(J13,J$13:J$13,0)</f>
        <v>1</v>
      </c>
      <c r="L13" s="66">
        <v>122.5</v>
      </c>
      <c r="M13" s="26">
        <f>ROUND(L13/1.8,5)</f>
        <v>68.05556</v>
      </c>
      <c r="N13" s="68">
        <f>RANK(M13,M$13:M$13,0)</f>
        <v>1</v>
      </c>
      <c r="O13" s="66">
        <v>122.5</v>
      </c>
      <c r="P13" s="26">
        <f>ROUND(O13/1.8,5)</f>
        <v>68.05556</v>
      </c>
      <c r="Q13" s="68">
        <f>RANK(P13,P$13:P$13,0)</f>
        <v>1</v>
      </c>
      <c r="R13" s="69"/>
      <c r="S13" s="69"/>
      <c r="T13" s="66">
        <f>I13+L13+O13</f>
        <v>368.5</v>
      </c>
      <c r="U13" s="41">
        <f>ROUND(T13/1.8/3,5)</f>
        <v>68.24074</v>
      </c>
      <c r="V13" s="120"/>
    </row>
    <row r="14" spans="1:21" ht="24.75" customHeight="1">
      <c r="A14" s="27"/>
      <c r="B14" s="31"/>
      <c r="C14" s="76"/>
      <c r="D14" s="76"/>
      <c r="E14" s="33"/>
      <c r="F14" s="34"/>
      <c r="G14" s="35"/>
      <c r="H14" s="36"/>
      <c r="I14" s="28"/>
      <c r="J14" s="29"/>
      <c r="K14" s="28"/>
      <c r="L14" s="28"/>
      <c r="M14" s="29"/>
      <c r="N14" s="28"/>
      <c r="O14" s="28"/>
      <c r="P14" s="29"/>
      <c r="Q14" s="28"/>
      <c r="R14" s="37"/>
      <c r="S14" s="37"/>
      <c r="T14" s="28"/>
      <c r="U14" s="30"/>
    </row>
    <row r="15" spans="1:21" ht="24.75" customHeight="1">
      <c r="A15" s="11"/>
      <c r="B15" s="19" t="s">
        <v>2</v>
      </c>
      <c r="C15" s="77"/>
      <c r="D15" s="77"/>
      <c r="E15" s="78"/>
      <c r="F15" s="78"/>
      <c r="G15" s="79"/>
      <c r="H15" s="78" t="s">
        <v>33</v>
      </c>
      <c r="I15" s="3"/>
      <c r="J15" s="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2" ht="24.75" customHeight="1">
      <c r="A16" s="23"/>
      <c r="B16" s="24" t="s">
        <v>3</v>
      </c>
      <c r="C16" s="80"/>
      <c r="D16" s="80"/>
      <c r="E16" s="75"/>
      <c r="F16" s="75"/>
      <c r="G16" s="81"/>
      <c r="H16" s="75" t="s">
        <v>31</v>
      </c>
      <c r="I16" s="3"/>
      <c r="J16" s="3"/>
      <c r="K16" s="17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2"/>
    </row>
    <row r="17" spans="1:22" s="22" customFormat="1" ht="24.75" customHeight="1">
      <c r="A17"/>
      <c r="B17" s="82"/>
      <c r="C17" s="82"/>
      <c r="D17" s="82"/>
      <c r="E17" s="82"/>
      <c r="F17" s="82"/>
      <c r="G17" s="82"/>
      <c r="H17" s="82"/>
      <c r="I17" s="1"/>
      <c r="J17" s="1"/>
      <c r="K17"/>
      <c r="L17"/>
      <c r="M17"/>
      <c r="N17"/>
      <c r="O17"/>
      <c r="P17"/>
      <c r="Q17"/>
      <c r="R17"/>
      <c r="S17"/>
      <c r="T17"/>
      <c r="U17"/>
      <c r="V17" s="25"/>
    </row>
    <row r="18" spans="1:22" s="25" customFormat="1" ht="24.75" customHeight="1">
      <c r="A18"/>
      <c r="B18" s="82"/>
      <c r="C18" s="82"/>
      <c r="D18" s="82"/>
      <c r="E18" s="82"/>
      <c r="F18" s="82"/>
      <c r="G18" s="82"/>
      <c r="H18" s="82"/>
      <c r="I18" s="1"/>
      <c r="J18" s="1"/>
      <c r="K18"/>
      <c r="L18"/>
      <c r="M18"/>
      <c r="N18"/>
      <c r="O18"/>
      <c r="P18"/>
      <c r="Q18"/>
      <c r="R18"/>
      <c r="S18"/>
      <c r="T18"/>
      <c r="U18"/>
      <c r="V18"/>
    </row>
  </sheetData>
  <sheetProtection/>
  <mergeCells count="24">
    <mergeCell ref="A6:A7"/>
    <mergeCell ref="B6:B7"/>
    <mergeCell ref="C6:C7"/>
    <mergeCell ref="D6:D7"/>
    <mergeCell ref="I6:K6"/>
    <mergeCell ref="L6:N6"/>
    <mergeCell ref="O6:Q6"/>
    <mergeCell ref="R6:R7"/>
    <mergeCell ref="A10:U10"/>
    <mergeCell ref="A12:U12"/>
    <mergeCell ref="A8:U8"/>
    <mergeCell ref="S6:S7"/>
    <mergeCell ref="T6:T7"/>
    <mergeCell ref="U6:U7"/>
    <mergeCell ref="E6:E7"/>
    <mergeCell ref="F6:F7"/>
    <mergeCell ref="A1:V1"/>
    <mergeCell ref="A2:V2"/>
    <mergeCell ref="A3:V3"/>
    <mergeCell ref="A4:V4"/>
    <mergeCell ref="Q5:V5"/>
    <mergeCell ref="V6:V7"/>
    <mergeCell ref="G6:G7"/>
    <mergeCell ref="H6:H7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7">
      <selection activeCell="A11" sqref="A11:IV11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8.7109375" style="0" hidden="1" customWidth="1"/>
    <col min="4" max="4" width="6.7109375" style="0" customWidth="1"/>
    <col min="5" max="5" width="36.7109375" style="0" customWidth="1"/>
    <col min="6" max="6" width="8.7109375" style="0" hidden="1" customWidth="1"/>
    <col min="7" max="7" width="17.7109375" style="0" hidden="1" customWidth="1"/>
    <col min="8" max="8" width="22.7109375" style="0" customWidth="1"/>
    <col min="9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2" max="22" width="6.7109375" style="0" customWidth="1"/>
  </cols>
  <sheetData>
    <row r="1" spans="1:22" ht="24.75" customHeight="1">
      <c r="A1" s="173" t="s">
        <v>260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24.75" customHeight="1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24.75" customHeight="1">
      <c r="A3" s="173" t="s">
        <v>13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24.75" customHeight="1">
      <c r="A4" s="199" t="s">
        <v>25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2" ht="24.75" customHeight="1">
      <c r="A5" s="173" t="s">
        <v>274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ht="24.75" customHeight="1">
      <c r="A6" s="175" t="s">
        <v>275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1:22" ht="24.75" customHeight="1">
      <c r="A7" s="13" t="s">
        <v>268</v>
      </c>
      <c r="B7" s="72"/>
      <c r="C7" s="73"/>
      <c r="D7" s="73"/>
      <c r="E7" s="74"/>
      <c r="F7" s="132"/>
      <c r="G7" s="74"/>
      <c r="H7" s="133"/>
      <c r="I7" s="134"/>
      <c r="J7" s="134"/>
      <c r="K7" s="134"/>
      <c r="L7" s="134"/>
      <c r="M7" s="134"/>
      <c r="N7" s="135"/>
      <c r="O7" s="134"/>
      <c r="P7" s="134"/>
      <c r="Q7" s="135"/>
      <c r="R7" s="134"/>
      <c r="S7" s="220" t="s">
        <v>105</v>
      </c>
      <c r="T7" s="220"/>
      <c r="U7" s="220"/>
      <c r="V7" s="220"/>
    </row>
    <row r="8" spans="1:22" ht="19.5" customHeight="1">
      <c r="A8" s="215" t="s">
        <v>1</v>
      </c>
      <c r="B8" s="212" t="s">
        <v>11</v>
      </c>
      <c r="C8" s="210" t="s">
        <v>9</v>
      </c>
      <c r="D8" s="216" t="s">
        <v>8</v>
      </c>
      <c r="E8" s="210" t="s">
        <v>12</v>
      </c>
      <c r="F8" s="210" t="s">
        <v>9</v>
      </c>
      <c r="G8" s="212" t="s">
        <v>7</v>
      </c>
      <c r="H8" s="212" t="s">
        <v>4</v>
      </c>
      <c r="I8" s="223" t="s">
        <v>95</v>
      </c>
      <c r="J8" s="223"/>
      <c r="K8" s="223"/>
      <c r="L8" s="223"/>
      <c r="M8" s="223"/>
      <c r="N8" s="223"/>
      <c r="O8" s="223"/>
      <c r="P8" s="223" t="s">
        <v>5</v>
      </c>
      <c r="Q8" s="223"/>
      <c r="R8" s="223"/>
      <c r="S8" s="185" t="s">
        <v>16</v>
      </c>
      <c r="T8" s="179" t="s">
        <v>17</v>
      </c>
      <c r="U8" s="213" t="s">
        <v>101</v>
      </c>
      <c r="V8" s="215" t="s">
        <v>269</v>
      </c>
    </row>
    <row r="9" spans="1:22" ht="39.75" customHeight="1">
      <c r="A9" s="215"/>
      <c r="B9" s="212"/>
      <c r="C9" s="211"/>
      <c r="D9" s="211"/>
      <c r="E9" s="211"/>
      <c r="F9" s="211"/>
      <c r="G9" s="212"/>
      <c r="H9" s="212"/>
      <c r="I9" s="157" t="s">
        <v>270</v>
      </c>
      <c r="J9" s="157" t="s">
        <v>276</v>
      </c>
      <c r="K9" s="157" t="s">
        <v>271</v>
      </c>
      <c r="L9" s="157" t="s">
        <v>100</v>
      </c>
      <c r="M9" s="158" t="s">
        <v>272</v>
      </c>
      <c r="N9" s="153" t="s">
        <v>0</v>
      </c>
      <c r="O9" s="154" t="s">
        <v>1</v>
      </c>
      <c r="P9" s="154" t="s">
        <v>10</v>
      </c>
      <c r="Q9" s="153" t="s">
        <v>0</v>
      </c>
      <c r="R9" s="154" t="s">
        <v>1</v>
      </c>
      <c r="S9" s="185"/>
      <c r="T9" s="195"/>
      <c r="U9" s="214"/>
      <c r="V9" s="222"/>
    </row>
    <row r="10" spans="1:22" ht="24.75" customHeight="1">
      <c r="A10" s="221" t="s">
        <v>102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</row>
    <row r="11" spans="1:22" ht="31.5" customHeight="1">
      <c r="A11" s="49">
        <f aca="true" t="shared" si="0" ref="A11:A18">RANK(U11,$U$11:$U$18,0)</f>
        <v>1</v>
      </c>
      <c r="B11" s="51" t="s">
        <v>63</v>
      </c>
      <c r="C11" s="63" t="s">
        <v>64</v>
      </c>
      <c r="D11" s="60" t="s">
        <v>30</v>
      </c>
      <c r="E11" s="5" t="s">
        <v>65</v>
      </c>
      <c r="F11" s="63" t="s">
        <v>66</v>
      </c>
      <c r="G11" s="61" t="s">
        <v>67</v>
      </c>
      <c r="H11" s="62" t="s">
        <v>34</v>
      </c>
      <c r="I11" s="150">
        <v>6.7</v>
      </c>
      <c r="J11" s="150">
        <v>6.7</v>
      </c>
      <c r="K11" s="150">
        <v>7.2</v>
      </c>
      <c r="L11" s="150">
        <v>7</v>
      </c>
      <c r="M11" s="150">
        <f aca="true" t="shared" si="1" ref="M11:M18">SUM(I11:L11)</f>
        <v>27.6</v>
      </c>
      <c r="N11" s="107">
        <f aca="true" t="shared" si="2" ref="N11:N18">M11/0.4</f>
        <v>69</v>
      </c>
      <c r="O11" s="151">
        <f aca="true" t="shared" si="3" ref="O11:O18">RANK(N11,N$11:N$18,0)</f>
        <v>1</v>
      </c>
      <c r="P11" s="150">
        <v>149</v>
      </c>
      <c r="Q11" s="107">
        <f>P11/2.2</f>
        <v>67.72727272727272</v>
      </c>
      <c r="R11" s="151">
        <f aca="true" t="shared" si="4" ref="R11:R18">RANK(Q11,Q$11:Q$18,0)</f>
        <v>2</v>
      </c>
      <c r="S11" s="152"/>
      <c r="T11" s="150"/>
      <c r="U11" s="107">
        <f aca="true" t="shared" si="5" ref="U11:U18">(N11+Q11)/2</f>
        <v>68.36363636363636</v>
      </c>
      <c r="V11" s="119" t="s">
        <v>273</v>
      </c>
    </row>
    <row r="12" spans="1:22" ht="31.5" customHeight="1">
      <c r="A12" s="49">
        <f t="shared" si="0"/>
        <v>2</v>
      </c>
      <c r="B12" s="40" t="s">
        <v>89</v>
      </c>
      <c r="C12" s="63" t="s">
        <v>90</v>
      </c>
      <c r="D12" s="60" t="s">
        <v>18</v>
      </c>
      <c r="E12" s="105" t="s">
        <v>84</v>
      </c>
      <c r="F12" s="64" t="s">
        <v>85</v>
      </c>
      <c r="G12" s="65" t="s">
        <v>86</v>
      </c>
      <c r="H12" s="102" t="s">
        <v>34</v>
      </c>
      <c r="I12" s="150">
        <v>6.5</v>
      </c>
      <c r="J12" s="150">
        <v>6.5</v>
      </c>
      <c r="K12" s="150">
        <v>6.8</v>
      </c>
      <c r="L12" s="150">
        <v>6.6</v>
      </c>
      <c r="M12" s="150">
        <f t="shared" si="1"/>
        <v>26.4</v>
      </c>
      <c r="N12" s="107">
        <f t="shared" si="2"/>
        <v>65.99999999999999</v>
      </c>
      <c r="O12" s="151">
        <f t="shared" si="3"/>
        <v>4</v>
      </c>
      <c r="P12" s="150">
        <v>152.5</v>
      </c>
      <c r="Q12" s="107">
        <f>P12/2.2</f>
        <v>69.31818181818181</v>
      </c>
      <c r="R12" s="151">
        <f t="shared" si="4"/>
        <v>1</v>
      </c>
      <c r="S12" s="152"/>
      <c r="T12" s="150"/>
      <c r="U12" s="107">
        <f t="shared" si="5"/>
        <v>67.6590909090909</v>
      </c>
      <c r="V12" s="119" t="s">
        <v>273</v>
      </c>
    </row>
    <row r="13" spans="1:22" ht="31.5" customHeight="1">
      <c r="A13" s="49">
        <f t="shared" si="0"/>
        <v>3</v>
      </c>
      <c r="B13" s="38" t="s">
        <v>74</v>
      </c>
      <c r="C13" s="63"/>
      <c r="D13" s="60" t="s">
        <v>18</v>
      </c>
      <c r="E13" s="91" t="s">
        <v>75</v>
      </c>
      <c r="F13" s="63" t="s">
        <v>76</v>
      </c>
      <c r="G13" s="61" t="s">
        <v>77</v>
      </c>
      <c r="H13" s="62" t="s">
        <v>73</v>
      </c>
      <c r="I13" s="150">
        <v>6.8</v>
      </c>
      <c r="J13" s="150">
        <v>6.8</v>
      </c>
      <c r="K13" s="150">
        <v>6.8</v>
      </c>
      <c r="L13" s="150">
        <v>6.9</v>
      </c>
      <c r="M13" s="150">
        <f t="shared" si="1"/>
        <v>27.299999999999997</v>
      </c>
      <c r="N13" s="107">
        <f t="shared" si="2"/>
        <v>68.24999999999999</v>
      </c>
      <c r="O13" s="151">
        <f t="shared" si="3"/>
        <v>2</v>
      </c>
      <c r="P13" s="150">
        <v>143</v>
      </c>
      <c r="Q13" s="107">
        <f>P13/2.2</f>
        <v>65</v>
      </c>
      <c r="R13" s="151">
        <f t="shared" si="4"/>
        <v>4</v>
      </c>
      <c r="S13" s="152"/>
      <c r="T13" s="150"/>
      <c r="U13" s="107">
        <f t="shared" si="5"/>
        <v>66.625</v>
      </c>
      <c r="V13" s="119" t="s">
        <v>273</v>
      </c>
    </row>
    <row r="14" spans="1:22" ht="31.5" customHeight="1">
      <c r="A14" s="49">
        <f t="shared" si="0"/>
        <v>4</v>
      </c>
      <c r="B14" s="44" t="s">
        <v>206</v>
      </c>
      <c r="C14" s="63" t="s">
        <v>207</v>
      </c>
      <c r="D14" s="60" t="s">
        <v>30</v>
      </c>
      <c r="E14" s="95" t="s">
        <v>208</v>
      </c>
      <c r="F14" s="63" t="s">
        <v>21</v>
      </c>
      <c r="G14" s="61" t="s">
        <v>209</v>
      </c>
      <c r="H14" s="62" t="s">
        <v>73</v>
      </c>
      <c r="I14" s="150">
        <v>6.7</v>
      </c>
      <c r="J14" s="150">
        <v>6.8</v>
      </c>
      <c r="K14" s="150">
        <v>6.5</v>
      </c>
      <c r="L14" s="150">
        <v>6.7</v>
      </c>
      <c r="M14" s="150">
        <f t="shared" si="1"/>
        <v>26.7</v>
      </c>
      <c r="N14" s="107">
        <f t="shared" si="2"/>
        <v>66.75</v>
      </c>
      <c r="O14" s="151">
        <f t="shared" si="3"/>
        <v>3</v>
      </c>
      <c r="P14" s="150">
        <v>140.5</v>
      </c>
      <c r="Q14" s="107">
        <f>P14/2.2</f>
        <v>63.86363636363636</v>
      </c>
      <c r="R14" s="151">
        <f t="shared" si="4"/>
        <v>6</v>
      </c>
      <c r="S14" s="152"/>
      <c r="T14" s="150"/>
      <c r="U14" s="107">
        <f t="shared" si="5"/>
        <v>65.30681818181819</v>
      </c>
      <c r="V14" s="119" t="s">
        <v>273</v>
      </c>
    </row>
    <row r="15" spans="1:22" ht="31.5" customHeight="1">
      <c r="A15" s="49">
        <f t="shared" si="0"/>
        <v>5</v>
      </c>
      <c r="B15" s="44" t="s">
        <v>277</v>
      </c>
      <c r="C15" s="63"/>
      <c r="D15" s="60" t="s">
        <v>18</v>
      </c>
      <c r="E15" s="2" t="s">
        <v>262</v>
      </c>
      <c r="F15" s="129" t="s">
        <v>21</v>
      </c>
      <c r="G15" s="10" t="s">
        <v>263</v>
      </c>
      <c r="H15" s="62" t="s">
        <v>20</v>
      </c>
      <c r="I15" s="150">
        <v>6.5</v>
      </c>
      <c r="J15" s="150">
        <v>6.4</v>
      </c>
      <c r="K15" s="150">
        <v>6.2</v>
      </c>
      <c r="L15" s="150">
        <v>6.5</v>
      </c>
      <c r="M15" s="150">
        <f t="shared" si="1"/>
        <v>25.6</v>
      </c>
      <c r="N15" s="107">
        <f t="shared" si="2"/>
        <v>64</v>
      </c>
      <c r="O15" s="151">
        <f t="shared" si="3"/>
        <v>5</v>
      </c>
      <c r="P15" s="150">
        <v>140.5</v>
      </c>
      <c r="Q15" s="107">
        <f>P15/2.2</f>
        <v>63.86363636363636</v>
      </c>
      <c r="R15" s="151">
        <f t="shared" si="4"/>
        <v>6</v>
      </c>
      <c r="S15" s="152"/>
      <c r="T15" s="152"/>
      <c r="U15" s="107">
        <f t="shared" si="5"/>
        <v>63.93181818181818</v>
      </c>
      <c r="V15" s="119" t="s">
        <v>273</v>
      </c>
    </row>
    <row r="16" spans="1:22" ht="31.5" customHeight="1">
      <c r="A16" s="49">
        <f t="shared" si="0"/>
        <v>6</v>
      </c>
      <c r="B16" s="45" t="s">
        <v>59</v>
      </c>
      <c r="C16" s="63"/>
      <c r="D16" s="60" t="s">
        <v>18</v>
      </c>
      <c r="E16" s="58" t="s">
        <v>60</v>
      </c>
      <c r="F16" s="63" t="s">
        <v>61</v>
      </c>
      <c r="G16" s="61" t="s">
        <v>62</v>
      </c>
      <c r="H16" s="62" t="s">
        <v>41</v>
      </c>
      <c r="I16" s="150">
        <v>6.5</v>
      </c>
      <c r="J16" s="150">
        <v>6.3</v>
      </c>
      <c r="K16" s="150">
        <v>6.2</v>
      </c>
      <c r="L16" s="150">
        <v>6.3</v>
      </c>
      <c r="M16" s="150">
        <f t="shared" si="1"/>
        <v>25.3</v>
      </c>
      <c r="N16" s="107">
        <f t="shared" si="2"/>
        <v>63.25</v>
      </c>
      <c r="O16" s="151">
        <f t="shared" si="3"/>
        <v>6</v>
      </c>
      <c r="P16" s="150">
        <v>144</v>
      </c>
      <c r="Q16" s="107">
        <f>P16/2.2-1.5</f>
        <v>63.95454545454545</v>
      </c>
      <c r="R16" s="151">
        <f t="shared" si="4"/>
        <v>5</v>
      </c>
      <c r="S16" s="152">
        <v>2</v>
      </c>
      <c r="T16" s="150"/>
      <c r="U16" s="107">
        <f t="shared" si="5"/>
        <v>63.60227272727273</v>
      </c>
      <c r="V16" s="119" t="s">
        <v>273</v>
      </c>
    </row>
    <row r="17" spans="1:22" ht="31.5" customHeight="1">
      <c r="A17" s="49">
        <f t="shared" si="0"/>
        <v>7</v>
      </c>
      <c r="B17" s="127" t="s">
        <v>251</v>
      </c>
      <c r="C17" s="121" t="s">
        <v>252</v>
      </c>
      <c r="D17" s="60" t="s">
        <v>18</v>
      </c>
      <c r="E17" s="52" t="s">
        <v>253</v>
      </c>
      <c r="F17" s="63" t="s">
        <v>254</v>
      </c>
      <c r="G17" s="61" t="s">
        <v>255</v>
      </c>
      <c r="H17" s="62" t="s">
        <v>41</v>
      </c>
      <c r="I17" s="150">
        <v>6.2</v>
      </c>
      <c r="J17" s="150">
        <v>6</v>
      </c>
      <c r="K17" s="150">
        <v>6.5</v>
      </c>
      <c r="L17" s="150">
        <v>6.2</v>
      </c>
      <c r="M17" s="150">
        <f t="shared" si="1"/>
        <v>24.9</v>
      </c>
      <c r="N17" s="107">
        <f t="shared" si="2"/>
        <v>62.24999999999999</v>
      </c>
      <c r="O17" s="151">
        <f t="shared" si="3"/>
        <v>7</v>
      </c>
      <c r="P17" s="150">
        <v>136.5</v>
      </c>
      <c r="Q17" s="107">
        <f>P17/2.2</f>
        <v>62.04545454545454</v>
      </c>
      <c r="R17" s="151">
        <f t="shared" si="4"/>
        <v>8</v>
      </c>
      <c r="S17" s="152"/>
      <c r="T17" s="150"/>
      <c r="U17" s="107">
        <f t="shared" si="5"/>
        <v>62.147727272727266</v>
      </c>
      <c r="V17" s="119" t="s">
        <v>250</v>
      </c>
    </row>
    <row r="18" spans="1:22" ht="31.5" customHeight="1">
      <c r="A18" s="49">
        <f t="shared" si="0"/>
        <v>8</v>
      </c>
      <c r="B18" s="44" t="s">
        <v>277</v>
      </c>
      <c r="C18" s="63"/>
      <c r="D18" s="60" t="s">
        <v>18</v>
      </c>
      <c r="E18" s="44" t="s">
        <v>133</v>
      </c>
      <c r="F18" s="63" t="s">
        <v>131</v>
      </c>
      <c r="G18" s="61" t="s">
        <v>132</v>
      </c>
      <c r="H18" s="62" t="s">
        <v>20</v>
      </c>
      <c r="I18" s="150">
        <v>5.5</v>
      </c>
      <c r="J18" s="150">
        <v>5.5</v>
      </c>
      <c r="K18" s="150">
        <v>6</v>
      </c>
      <c r="L18" s="150">
        <v>5.8</v>
      </c>
      <c r="M18" s="150">
        <f t="shared" si="1"/>
        <v>22.8</v>
      </c>
      <c r="N18" s="107">
        <f t="shared" si="2"/>
        <v>57</v>
      </c>
      <c r="O18" s="151">
        <f t="shared" si="3"/>
        <v>8</v>
      </c>
      <c r="P18" s="150">
        <v>143.5</v>
      </c>
      <c r="Q18" s="107">
        <f>P18/2.2</f>
        <v>65.22727272727272</v>
      </c>
      <c r="R18" s="151">
        <f t="shared" si="4"/>
        <v>3</v>
      </c>
      <c r="S18" s="152"/>
      <c r="T18" s="150"/>
      <c r="U18" s="107">
        <f t="shared" si="5"/>
        <v>61.11363636363636</v>
      </c>
      <c r="V18" s="119" t="s">
        <v>98</v>
      </c>
    </row>
    <row r="19" spans="1:22" ht="24.75" customHeight="1">
      <c r="A19" s="217" t="s">
        <v>15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9"/>
    </row>
    <row r="20" spans="1:22" ht="31.5" customHeight="1">
      <c r="A20" s="49">
        <f>RANK(U20,$U$20:$U$21,0)</f>
        <v>1</v>
      </c>
      <c r="B20" s="44" t="s">
        <v>226</v>
      </c>
      <c r="C20" s="63" t="s">
        <v>227</v>
      </c>
      <c r="D20" s="60">
        <v>1</v>
      </c>
      <c r="E20" s="103" t="s">
        <v>230</v>
      </c>
      <c r="F20" s="63" t="s">
        <v>228</v>
      </c>
      <c r="G20" s="61" t="s">
        <v>229</v>
      </c>
      <c r="H20" s="62" t="s">
        <v>20</v>
      </c>
      <c r="I20" s="150">
        <v>7.2</v>
      </c>
      <c r="J20" s="150">
        <v>7.5</v>
      </c>
      <c r="K20" s="150">
        <v>7.4</v>
      </c>
      <c r="L20" s="150">
        <v>7.5</v>
      </c>
      <c r="M20" s="150">
        <f>SUM(I20:L20)</f>
        <v>29.6</v>
      </c>
      <c r="N20" s="107">
        <f>M20/0.4</f>
        <v>74</v>
      </c>
      <c r="O20" s="151">
        <f>RANK(N20,N$20:N$21,0)</f>
        <v>1</v>
      </c>
      <c r="P20" s="150">
        <v>149.5</v>
      </c>
      <c r="Q20" s="107">
        <f>P20/2.2</f>
        <v>67.95454545454545</v>
      </c>
      <c r="R20" s="151">
        <f>RANK(Q20,Q$20:Q$21,0)</f>
        <v>1</v>
      </c>
      <c r="S20" s="152"/>
      <c r="T20" s="152"/>
      <c r="U20" s="107">
        <f>(N20+Q20)/2</f>
        <v>70.97727272727272</v>
      </c>
      <c r="V20" s="119"/>
    </row>
    <row r="21" spans="1:22" ht="31.5" customHeight="1">
      <c r="A21" s="49">
        <f>RANK(U21,$U$20:$U$21,0)</f>
        <v>2</v>
      </c>
      <c r="B21" s="5" t="s">
        <v>92</v>
      </c>
      <c r="C21" s="63" t="s">
        <v>93</v>
      </c>
      <c r="D21" s="60" t="s">
        <v>18</v>
      </c>
      <c r="E21" s="5" t="s">
        <v>70</v>
      </c>
      <c r="F21" s="63" t="s">
        <v>71</v>
      </c>
      <c r="G21" s="61" t="s">
        <v>72</v>
      </c>
      <c r="H21" s="62" t="s">
        <v>20</v>
      </c>
      <c r="I21" s="150">
        <v>6.6</v>
      </c>
      <c r="J21" s="150">
        <v>6.9</v>
      </c>
      <c r="K21" s="150">
        <v>7.1</v>
      </c>
      <c r="L21" s="150">
        <v>6.8</v>
      </c>
      <c r="M21" s="150">
        <f>SUM(I21:L21)</f>
        <v>27.400000000000002</v>
      </c>
      <c r="N21" s="107">
        <f>M21/0.4</f>
        <v>68.5</v>
      </c>
      <c r="O21" s="151">
        <f>RANK(N21,N$20:N$21,0)</f>
        <v>2</v>
      </c>
      <c r="P21" s="150">
        <v>147.5</v>
      </c>
      <c r="Q21" s="107">
        <f>P21/2.2</f>
        <v>67.04545454545455</v>
      </c>
      <c r="R21" s="151">
        <f>RANK(Q21,Q$20:Q$21,0)</f>
        <v>2</v>
      </c>
      <c r="S21" s="152"/>
      <c r="T21" s="152"/>
      <c r="U21" s="107">
        <f>(N21+Q21)/2</f>
        <v>67.77272727272728</v>
      </c>
      <c r="V21" s="119"/>
    </row>
    <row r="22" spans="1:22" ht="24.75" customHeight="1">
      <c r="A22" s="131"/>
      <c r="B22" s="138"/>
      <c r="C22" s="139"/>
      <c r="D22" s="140"/>
      <c r="E22" s="141"/>
      <c r="F22" s="139"/>
      <c r="G22" s="142"/>
      <c r="H22" s="143"/>
      <c r="I22" s="144"/>
      <c r="J22" s="144"/>
      <c r="K22" s="144"/>
      <c r="L22" s="144"/>
      <c r="M22" s="144"/>
      <c r="N22" s="145"/>
      <c r="O22" s="146"/>
      <c r="P22" s="144"/>
      <c r="Q22" s="145"/>
      <c r="R22" s="146"/>
      <c r="S22" s="147"/>
      <c r="T22" s="147"/>
      <c r="U22" s="148"/>
      <c r="V22" s="120"/>
    </row>
    <row r="23" spans="1:22" ht="24.75" customHeight="1">
      <c r="A23" s="136"/>
      <c r="B23" s="19" t="s">
        <v>2</v>
      </c>
      <c r="C23" s="77"/>
      <c r="D23" s="77"/>
      <c r="E23" s="78"/>
      <c r="F23" s="78"/>
      <c r="G23" s="79"/>
      <c r="H23" s="78" t="s">
        <v>33</v>
      </c>
      <c r="I23" s="3"/>
      <c r="J23" s="3"/>
      <c r="K23" s="137"/>
      <c r="L23" s="137"/>
      <c r="M23" s="137"/>
      <c r="N23" s="137"/>
      <c r="O23" s="136"/>
      <c r="P23" s="136"/>
      <c r="Q23" s="136"/>
      <c r="R23" s="136"/>
      <c r="S23" s="136"/>
      <c r="T23" s="136"/>
      <c r="U23" s="136"/>
      <c r="V23" s="136"/>
    </row>
    <row r="24" spans="1:22" ht="24.75" customHeight="1">
      <c r="A24" s="136"/>
      <c r="B24" s="24" t="s">
        <v>3</v>
      </c>
      <c r="C24" s="80"/>
      <c r="D24" s="80"/>
      <c r="E24" s="75"/>
      <c r="F24" s="75"/>
      <c r="G24" s="81"/>
      <c r="H24" s="75" t="s">
        <v>31</v>
      </c>
      <c r="I24" s="3"/>
      <c r="J24" s="3"/>
      <c r="K24" s="137"/>
      <c r="L24" s="137"/>
      <c r="M24" s="137"/>
      <c r="N24" s="137"/>
      <c r="O24" s="136"/>
      <c r="P24" s="136"/>
      <c r="Q24" s="136"/>
      <c r="R24" s="136"/>
      <c r="S24" s="136"/>
      <c r="T24" s="136"/>
      <c r="U24" s="136"/>
      <c r="V24" s="136"/>
    </row>
  </sheetData>
  <sheetProtection/>
  <mergeCells count="23">
    <mergeCell ref="A19:V19"/>
    <mergeCell ref="A3:V3"/>
    <mergeCell ref="A4:V4"/>
    <mergeCell ref="A5:V5"/>
    <mergeCell ref="S7:V7"/>
    <mergeCell ref="A10:V10"/>
    <mergeCell ref="V8:V9"/>
    <mergeCell ref="H8:H9"/>
    <mergeCell ref="I8:O8"/>
    <mergeCell ref="P8:R8"/>
    <mergeCell ref="A1:V1"/>
    <mergeCell ref="A2:V2"/>
    <mergeCell ref="A6:V6"/>
    <mergeCell ref="A8:A9"/>
    <mergeCell ref="B8:B9"/>
    <mergeCell ref="C8:C9"/>
    <mergeCell ref="D8:D9"/>
    <mergeCell ref="E8:E9"/>
    <mergeCell ref="F8:F9"/>
    <mergeCell ref="G8:G9"/>
    <mergeCell ref="S8:S9"/>
    <mergeCell ref="T8:T9"/>
    <mergeCell ref="U8:U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PageLayoutView="0" workbookViewId="0" topLeftCell="A1">
      <selection activeCell="M33" sqref="M33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8.7109375" style="0" hidden="1" customWidth="1"/>
    <col min="4" max="4" width="6.7109375" style="0" customWidth="1"/>
    <col min="5" max="5" width="36.7109375" style="0" customWidth="1"/>
    <col min="6" max="6" width="8.7109375" style="0" hidden="1" customWidth="1"/>
    <col min="7" max="7" width="17.7109375" style="0" hidden="1" customWidth="1"/>
    <col min="8" max="8" width="22.7109375" style="0" customWidth="1"/>
    <col min="9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2" max="22" width="6.7109375" style="0" customWidth="1"/>
  </cols>
  <sheetData>
    <row r="1" spans="1:22" ht="24.75" customHeight="1">
      <c r="A1" s="173" t="s">
        <v>260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24.75" customHeight="1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24.75" customHeight="1">
      <c r="A3" s="173" t="s">
        <v>13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24.75" customHeight="1">
      <c r="A4" s="199" t="s">
        <v>278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2" ht="24.75" customHeight="1">
      <c r="A5" s="173" t="s">
        <v>274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ht="24.75" customHeight="1">
      <c r="A6" s="175" t="s">
        <v>275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1:22" ht="24.75" customHeight="1">
      <c r="A7" s="13" t="s">
        <v>268</v>
      </c>
      <c r="B7" s="72"/>
      <c r="C7" s="73"/>
      <c r="D7" s="73"/>
      <c r="E7" s="74"/>
      <c r="F7" s="132"/>
      <c r="G7" s="74"/>
      <c r="H7" s="133"/>
      <c r="I7" s="134"/>
      <c r="J7" s="134"/>
      <c r="K7" s="134"/>
      <c r="L7" s="134"/>
      <c r="M7" s="134"/>
      <c r="N7" s="135"/>
      <c r="O7" s="134"/>
      <c r="P7" s="134"/>
      <c r="Q7" s="135"/>
      <c r="R7" s="134"/>
      <c r="S7" s="220" t="s">
        <v>105</v>
      </c>
      <c r="T7" s="220"/>
      <c r="U7" s="220"/>
      <c r="V7" s="220"/>
    </row>
    <row r="8" spans="1:22" ht="19.5" customHeight="1">
      <c r="A8" s="215" t="s">
        <v>1</v>
      </c>
      <c r="B8" s="212" t="s">
        <v>11</v>
      </c>
      <c r="C8" s="210" t="s">
        <v>9</v>
      </c>
      <c r="D8" s="216" t="s">
        <v>8</v>
      </c>
      <c r="E8" s="210" t="s">
        <v>12</v>
      </c>
      <c r="F8" s="210" t="s">
        <v>9</v>
      </c>
      <c r="G8" s="212" t="s">
        <v>7</v>
      </c>
      <c r="H8" s="212" t="s">
        <v>4</v>
      </c>
      <c r="I8" s="223" t="s">
        <v>95</v>
      </c>
      <c r="J8" s="223"/>
      <c r="K8" s="223"/>
      <c r="L8" s="223"/>
      <c r="M8" s="223"/>
      <c r="N8" s="223"/>
      <c r="O8" s="223"/>
      <c r="P8" s="223" t="s">
        <v>5</v>
      </c>
      <c r="Q8" s="223"/>
      <c r="R8" s="223"/>
      <c r="S8" s="185" t="s">
        <v>16</v>
      </c>
      <c r="T8" s="179" t="s">
        <v>17</v>
      </c>
      <c r="U8" s="213" t="s">
        <v>101</v>
      </c>
      <c r="V8" s="215" t="s">
        <v>269</v>
      </c>
    </row>
    <row r="9" spans="1:22" ht="39.75" customHeight="1">
      <c r="A9" s="215"/>
      <c r="B9" s="212"/>
      <c r="C9" s="211"/>
      <c r="D9" s="211"/>
      <c r="E9" s="211"/>
      <c r="F9" s="211"/>
      <c r="G9" s="212"/>
      <c r="H9" s="212"/>
      <c r="I9" s="157" t="s">
        <v>270</v>
      </c>
      <c r="J9" s="157" t="s">
        <v>276</v>
      </c>
      <c r="K9" s="157" t="s">
        <v>271</v>
      </c>
      <c r="L9" s="157" t="s">
        <v>100</v>
      </c>
      <c r="M9" s="158" t="s">
        <v>272</v>
      </c>
      <c r="N9" s="153" t="s">
        <v>0</v>
      </c>
      <c r="O9" s="154" t="s">
        <v>1</v>
      </c>
      <c r="P9" s="154" t="s">
        <v>10</v>
      </c>
      <c r="Q9" s="153" t="s">
        <v>0</v>
      </c>
      <c r="R9" s="154" t="s">
        <v>1</v>
      </c>
      <c r="S9" s="185"/>
      <c r="T9" s="195"/>
      <c r="U9" s="214"/>
      <c r="V9" s="222"/>
    </row>
    <row r="10" spans="1:22" ht="31.5" customHeight="1">
      <c r="A10" s="49">
        <f aca="true" t="shared" si="0" ref="A10:A18">RANK(U10,$U$10:$U$18,0)</f>
        <v>1</v>
      </c>
      <c r="B10" s="45" t="s">
        <v>163</v>
      </c>
      <c r="C10" s="63" t="s">
        <v>164</v>
      </c>
      <c r="D10" s="60">
        <v>2</v>
      </c>
      <c r="E10" s="52" t="s">
        <v>165</v>
      </c>
      <c r="F10" s="63" t="s">
        <v>166</v>
      </c>
      <c r="G10" s="61" t="s">
        <v>167</v>
      </c>
      <c r="H10" s="62" t="s">
        <v>168</v>
      </c>
      <c r="I10" s="150">
        <v>7.5</v>
      </c>
      <c r="J10" s="150">
        <v>7.5</v>
      </c>
      <c r="K10" s="150">
        <v>7.5</v>
      </c>
      <c r="L10" s="150">
        <v>7.6</v>
      </c>
      <c r="M10" s="150">
        <f aca="true" t="shared" si="1" ref="M10:M18">SUM(I10:L10)</f>
        <v>30.1</v>
      </c>
      <c r="N10" s="107">
        <f aca="true" t="shared" si="2" ref="N10:N18">M10/0.4</f>
        <v>75.25</v>
      </c>
      <c r="O10" s="151">
        <f aca="true" t="shared" si="3" ref="O10:O18">RANK(N10,N$10:N$18,0)</f>
        <v>1</v>
      </c>
      <c r="P10" s="150">
        <v>185</v>
      </c>
      <c r="Q10" s="107">
        <f aca="true" t="shared" si="4" ref="Q10:Q18">P10/2.7</f>
        <v>68.51851851851852</v>
      </c>
      <c r="R10" s="151">
        <f aca="true" t="shared" si="5" ref="R10:R18">RANK(Q10,Q$10:Q$18,0)</f>
        <v>1</v>
      </c>
      <c r="S10" s="152"/>
      <c r="T10" s="150"/>
      <c r="U10" s="107">
        <f aca="true" t="shared" si="6" ref="U10:U18">(N10+Q10)/2</f>
        <v>71.88425925925927</v>
      </c>
      <c r="V10" s="119" t="s">
        <v>273</v>
      </c>
    </row>
    <row r="11" spans="1:22" ht="31.5" customHeight="1">
      <c r="A11" s="49">
        <f t="shared" si="0"/>
        <v>2</v>
      </c>
      <c r="B11" s="46" t="s">
        <v>198</v>
      </c>
      <c r="C11" s="63" t="s">
        <v>199</v>
      </c>
      <c r="D11" s="60">
        <v>1</v>
      </c>
      <c r="E11" s="47" t="s">
        <v>203</v>
      </c>
      <c r="F11" s="63" t="s">
        <v>204</v>
      </c>
      <c r="G11" s="61" t="s">
        <v>205</v>
      </c>
      <c r="H11" s="62" t="s">
        <v>168</v>
      </c>
      <c r="I11" s="150">
        <v>7.2</v>
      </c>
      <c r="J11" s="150">
        <v>7</v>
      </c>
      <c r="K11" s="150">
        <v>7.2</v>
      </c>
      <c r="L11" s="150">
        <v>7.3</v>
      </c>
      <c r="M11" s="150">
        <f t="shared" si="1"/>
        <v>28.7</v>
      </c>
      <c r="N11" s="107">
        <f t="shared" si="2"/>
        <v>71.75</v>
      </c>
      <c r="O11" s="151">
        <f t="shared" si="3"/>
        <v>2</v>
      </c>
      <c r="P11" s="150">
        <v>182</v>
      </c>
      <c r="Q11" s="107">
        <f t="shared" si="4"/>
        <v>67.4074074074074</v>
      </c>
      <c r="R11" s="151">
        <f t="shared" si="5"/>
        <v>3</v>
      </c>
      <c r="S11" s="152"/>
      <c r="T11" s="150"/>
      <c r="U11" s="107">
        <f t="shared" si="6"/>
        <v>69.5787037037037</v>
      </c>
      <c r="V11" s="119" t="s">
        <v>273</v>
      </c>
    </row>
    <row r="12" spans="1:22" ht="31.5" customHeight="1">
      <c r="A12" s="49">
        <f t="shared" si="0"/>
        <v>3</v>
      </c>
      <c r="B12" s="46" t="s">
        <v>198</v>
      </c>
      <c r="C12" s="63" t="s">
        <v>199</v>
      </c>
      <c r="D12" s="60">
        <v>1</v>
      </c>
      <c r="E12" s="58" t="s">
        <v>200</v>
      </c>
      <c r="F12" s="63" t="s">
        <v>201</v>
      </c>
      <c r="G12" s="61" t="s">
        <v>202</v>
      </c>
      <c r="H12" s="62" t="s">
        <v>168</v>
      </c>
      <c r="I12" s="150">
        <v>6.9</v>
      </c>
      <c r="J12" s="150">
        <v>6.9</v>
      </c>
      <c r="K12" s="150">
        <v>7.2</v>
      </c>
      <c r="L12" s="150">
        <v>6.8</v>
      </c>
      <c r="M12" s="150">
        <f t="shared" si="1"/>
        <v>27.8</v>
      </c>
      <c r="N12" s="107">
        <f t="shared" si="2"/>
        <v>69.5</v>
      </c>
      <c r="O12" s="151">
        <f t="shared" si="3"/>
        <v>5</v>
      </c>
      <c r="P12" s="150">
        <v>182.5</v>
      </c>
      <c r="Q12" s="107">
        <f t="shared" si="4"/>
        <v>67.5925925925926</v>
      </c>
      <c r="R12" s="151">
        <f t="shared" si="5"/>
        <v>2</v>
      </c>
      <c r="S12" s="152"/>
      <c r="T12" s="150"/>
      <c r="U12" s="107">
        <f t="shared" si="6"/>
        <v>68.5462962962963</v>
      </c>
      <c r="V12" s="119" t="s">
        <v>273</v>
      </c>
    </row>
    <row r="13" spans="1:22" ht="31.5" customHeight="1">
      <c r="A13" s="49">
        <f t="shared" si="0"/>
        <v>4</v>
      </c>
      <c r="B13" s="51" t="s">
        <v>63</v>
      </c>
      <c r="C13" s="63" t="s">
        <v>64</v>
      </c>
      <c r="D13" s="60" t="s">
        <v>30</v>
      </c>
      <c r="E13" s="5" t="s">
        <v>65</v>
      </c>
      <c r="F13" s="63" t="s">
        <v>66</v>
      </c>
      <c r="G13" s="61" t="s">
        <v>67</v>
      </c>
      <c r="H13" s="62" t="s">
        <v>34</v>
      </c>
      <c r="I13" s="150">
        <v>7</v>
      </c>
      <c r="J13" s="150">
        <v>6.8</v>
      </c>
      <c r="K13" s="150">
        <v>7.2</v>
      </c>
      <c r="L13" s="150">
        <v>7.2</v>
      </c>
      <c r="M13" s="150">
        <f t="shared" si="1"/>
        <v>28.2</v>
      </c>
      <c r="N13" s="107">
        <f t="shared" si="2"/>
        <v>70.5</v>
      </c>
      <c r="O13" s="151">
        <f t="shared" si="3"/>
        <v>3</v>
      </c>
      <c r="P13" s="150">
        <v>178.5</v>
      </c>
      <c r="Q13" s="107">
        <f t="shared" si="4"/>
        <v>66.1111111111111</v>
      </c>
      <c r="R13" s="151">
        <f t="shared" si="5"/>
        <v>4</v>
      </c>
      <c r="S13" s="152"/>
      <c r="T13" s="150"/>
      <c r="U13" s="107">
        <f t="shared" si="6"/>
        <v>68.30555555555554</v>
      </c>
      <c r="V13" s="119" t="s">
        <v>273</v>
      </c>
    </row>
    <row r="14" spans="1:22" ht="31.5" customHeight="1">
      <c r="A14" s="49">
        <f t="shared" si="0"/>
        <v>5</v>
      </c>
      <c r="B14" s="44" t="s">
        <v>217</v>
      </c>
      <c r="C14" s="63" t="s">
        <v>218</v>
      </c>
      <c r="D14" s="60">
        <v>2</v>
      </c>
      <c r="E14" s="47" t="s">
        <v>203</v>
      </c>
      <c r="F14" s="63" t="s">
        <v>204</v>
      </c>
      <c r="G14" s="61" t="s">
        <v>205</v>
      </c>
      <c r="H14" s="62" t="s">
        <v>168</v>
      </c>
      <c r="I14" s="150">
        <v>7.5</v>
      </c>
      <c r="J14" s="150">
        <v>6.6</v>
      </c>
      <c r="K14" s="150">
        <v>7.2</v>
      </c>
      <c r="L14" s="150">
        <v>6.9</v>
      </c>
      <c r="M14" s="150">
        <f t="shared" si="1"/>
        <v>28.200000000000003</v>
      </c>
      <c r="N14" s="107">
        <f t="shared" si="2"/>
        <v>70.5</v>
      </c>
      <c r="O14" s="151">
        <f t="shared" si="3"/>
        <v>3</v>
      </c>
      <c r="P14" s="150">
        <v>169</v>
      </c>
      <c r="Q14" s="107">
        <f t="shared" si="4"/>
        <v>62.59259259259259</v>
      </c>
      <c r="R14" s="151">
        <f t="shared" si="5"/>
        <v>9</v>
      </c>
      <c r="S14" s="152"/>
      <c r="T14" s="150"/>
      <c r="U14" s="107">
        <f t="shared" si="6"/>
        <v>66.54629629629629</v>
      </c>
      <c r="V14" s="119" t="s">
        <v>273</v>
      </c>
    </row>
    <row r="15" spans="1:22" ht="31.5" customHeight="1">
      <c r="A15" s="49">
        <f t="shared" si="0"/>
        <v>6</v>
      </c>
      <c r="B15" s="130" t="s">
        <v>231</v>
      </c>
      <c r="C15" s="63" t="s">
        <v>232</v>
      </c>
      <c r="D15" s="60">
        <v>2</v>
      </c>
      <c r="E15" s="52" t="s">
        <v>233</v>
      </c>
      <c r="F15" s="63" t="s">
        <v>234</v>
      </c>
      <c r="G15" s="61" t="s">
        <v>235</v>
      </c>
      <c r="H15" s="62" t="s">
        <v>168</v>
      </c>
      <c r="I15" s="150">
        <v>6.8</v>
      </c>
      <c r="J15" s="150">
        <v>6.6</v>
      </c>
      <c r="K15" s="150">
        <v>7</v>
      </c>
      <c r="L15" s="150">
        <v>6.8</v>
      </c>
      <c r="M15" s="150">
        <f t="shared" si="1"/>
        <v>27.2</v>
      </c>
      <c r="N15" s="107">
        <f t="shared" si="2"/>
        <v>68</v>
      </c>
      <c r="O15" s="151">
        <f t="shared" si="3"/>
        <v>7</v>
      </c>
      <c r="P15" s="150">
        <v>175</v>
      </c>
      <c r="Q15" s="107">
        <f t="shared" si="4"/>
        <v>64.81481481481481</v>
      </c>
      <c r="R15" s="151">
        <f t="shared" si="5"/>
        <v>6</v>
      </c>
      <c r="S15" s="152"/>
      <c r="T15" s="152"/>
      <c r="U15" s="107">
        <f t="shared" si="6"/>
        <v>66.4074074074074</v>
      </c>
      <c r="V15" s="119" t="s">
        <v>273</v>
      </c>
    </row>
    <row r="16" spans="1:22" ht="31.5" customHeight="1">
      <c r="A16" s="49">
        <f t="shared" si="0"/>
        <v>7</v>
      </c>
      <c r="B16" s="130" t="s">
        <v>231</v>
      </c>
      <c r="C16" s="63" t="s">
        <v>232</v>
      </c>
      <c r="D16" s="60">
        <v>2</v>
      </c>
      <c r="E16" s="39" t="s">
        <v>236</v>
      </c>
      <c r="F16" s="63" t="s">
        <v>237</v>
      </c>
      <c r="G16" s="61" t="s">
        <v>159</v>
      </c>
      <c r="H16" s="62" t="s">
        <v>168</v>
      </c>
      <c r="I16" s="150">
        <v>7</v>
      </c>
      <c r="J16" s="150">
        <v>6.7</v>
      </c>
      <c r="K16" s="150">
        <v>6.8</v>
      </c>
      <c r="L16" s="150">
        <v>6.9</v>
      </c>
      <c r="M16" s="150">
        <f t="shared" si="1"/>
        <v>27.4</v>
      </c>
      <c r="N16" s="107">
        <f t="shared" si="2"/>
        <v>68.49999999999999</v>
      </c>
      <c r="O16" s="151">
        <f t="shared" si="3"/>
        <v>6</v>
      </c>
      <c r="P16" s="150">
        <v>173.5</v>
      </c>
      <c r="Q16" s="107">
        <f t="shared" si="4"/>
        <v>64.25925925925925</v>
      </c>
      <c r="R16" s="151">
        <f t="shared" si="5"/>
        <v>8</v>
      </c>
      <c r="S16" s="152"/>
      <c r="T16" s="150"/>
      <c r="U16" s="107">
        <f t="shared" si="6"/>
        <v>66.37962962962962</v>
      </c>
      <c r="V16" s="119" t="s">
        <v>273</v>
      </c>
    </row>
    <row r="17" spans="1:22" ht="31.5" customHeight="1">
      <c r="A17" s="108">
        <f t="shared" si="0"/>
        <v>8</v>
      </c>
      <c r="B17" s="230" t="s">
        <v>248</v>
      </c>
      <c r="C17" s="109" t="s">
        <v>249</v>
      </c>
      <c r="D17" s="110" t="s">
        <v>250</v>
      </c>
      <c r="E17" s="231" t="s">
        <v>233</v>
      </c>
      <c r="F17" s="109" t="s">
        <v>234</v>
      </c>
      <c r="G17" s="111" t="s">
        <v>235</v>
      </c>
      <c r="H17" s="112" t="s">
        <v>168</v>
      </c>
      <c r="I17" s="224">
        <v>6.5</v>
      </c>
      <c r="J17" s="224">
        <v>6.2</v>
      </c>
      <c r="K17" s="224">
        <v>6.3</v>
      </c>
      <c r="L17" s="224">
        <v>6.3</v>
      </c>
      <c r="M17" s="224">
        <f t="shared" si="1"/>
        <v>25.3</v>
      </c>
      <c r="N17" s="225">
        <f t="shared" si="2"/>
        <v>63.25</v>
      </c>
      <c r="O17" s="226">
        <f t="shared" si="3"/>
        <v>8</v>
      </c>
      <c r="P17" s="224">
        <v>174.5</v>
      </c>
      <c r="Q17" s="225">
        <f t="shared" si="4"/>
        <v>64.62962962962962</v>
      </c>
      <c r="R17" s="226">
        <f t="shared" si="5"/>
        <v>7</v>
      </c>
      <c r="S17" s="227"/>
      <c r="T17" s="224"/>
      <c r="U17" s="225">
        <f t="shared" si="6"/>
        <v>63.93981481481481</v>
      </c>
      <c r="V17" s="228" t="s">
        <v>273</v>
      </c>
    </row>
    <row r="18" spans="1:22" ht="31.5" customHeight="1">
      <c r="A18" s="87">
        <f t="shared" si="0"/>
        <v>9</v>
      </c>
      <c r="B18" s="40" t="s">
        <v>89</v>
      </c>
      <c r="C18" s="63" t="s">
        <v>90</v>
      </c>
      <c r="D18" s="60" t="s">
        <v>18</v>
      </c>
      <c r="E18" s="104" t="s">
        <v>87</v>
      </c>
      <c r="F18" s="63" t="s">
        <v>88</v>
      </c>
      <c r="G18" s="61" t="s">
        <v>86</v>
      </c>
      <c r="H18" s="102" t="s">
        <v>34</v>
      </c>
      <c r="I18" s="150">
        <v>6</v>
      </c>
      <c r="J18" s="150">
        <v>6.2</v>
      </c>
      <c r="K18" s="150">
        <v>6.5</v>
      </c>
      <c r="L18" s="150">
        <v>6</v>
      </c>
      <c r="M18" s="150">
        <f t="shared" si="1"/>
        <v>24.7</v>
      </c>
      <c r="N18" s="107">
        <f t="shared" si="2"/>
        <v>61.74999999999999</v>
      </c>
      <c r="O18" s="151">
        <f t="shared" si="3"/>
        <v>9</v>
      </c>
      <c r="P18" s="150">
        <v>177</v>
      </c>
      <c r="Q18" s="107">
        <f t="shared" si="4"/>
        <v>65.55555555555556</v>
      </c>
      <c r="R18" s="151">
        <f t="shared" si="5"/>
        <v>5</v>
      </c>
      <c r="S18" s="152"/>
      <c r="T18" s="150"/>
      <c r="U18" s="107">
        <f t="shared" si="6"/>
        <v>63.65277777777777</v>
      </c>
      <c r="V18" s="43" t="s">
        <v>273</v>
      </c>
    </row>
    <row r="19" spans="1:22" s="229" customFormat="1" ht="24.75" customHeight="1">
      <c r="A19" s="131"/>
      <c r="B19" s="138"/>
      <c r="C19" s="139"/>
      <c r="D19" s="140"/>
      <c r="E19" s="141"/>
      <c r="F19" s="139"/>
      <c r="G19" s="142"/>
      <c r="H19" s="143"/>
      <c r="I19" s="144"/>
      <c r="J19" s="144"/>
      <c r="K19" s="144"/>
      <c r="L19" s="144"/>
      <c r="M19" s="144"/>
      <c r="N19" s="145"/>
      <c r="O19" s="146"/>
      <c r="P19" s="144"/>
      <c r="Q19" s="145"/>
      <c r="R19" s="146"/>
      <c r="S19" s="147"/>
      <c r="T19" s="147"/>
      <c r="U19" s="148"/>
      <c r="V19" s="120"/>
    </row>
    <row r="20" spans="1:22" ht="24.75" customHeight="1">
      <c r="A20" s="136"/>
      <c r="B20" s="19" t="s">
        <v>2</v>
      </c>
      <c r="C20" s="77"/>
      <c r="D20" s="77"/>
      <c r="E20" s="78"/>
      <c r="F20" s="78"/>
      <c r="G20" s="79"/>
      <c r="H20" s="78" t="s">
        <v>33</v>
      </c>
      <c r="I20" s="3"/>
      <c r="J20" s="3"/>
      <c r="K20" s="137"/>
      <c r="L20" s="137"/>
      <c r="M20" s="137"/>
      <c r="N20" s="137"/>
      <c r="O20" s="136"/>
      <c r="P20" s="136"/>
      <c r="Q20" s="136"/>
      <c r="R20" s="136"/>
      <c r="S20" s="136"/>
      <c r="T20" s="136"/>
      <c r="U20" s="136"/>
      <c r="V20" s="136"/>
    </row>
    <row r="21" spans="1:22" ht="24.75" customHeight="1">
      <c r="A21" s="136"/>
      <c r="B21" s="24" t="s">
        <v>3</v>
      </c>
      <c r="C21" s="80"/>
      <c r="D21" s="80"/>
      <c r="E21" s="75"/>
      <c r="F21" s="75"/>
      <c r="G21" s="81"/>
      <c r="H21" s="75" t="s">
        <v>31</v>
      </c>
      <c r="I21" s="3"/>
      <c r="J21" s="3"/>
      <c r="K21" s="137"/>
      <c r="L21" s="137"/>
      <c r="M21" s="137"/>
      <c r="N21" s="137"/>
      <c r="O21" s="136"/>
      <c r="P21" s="136"/>
      <c r="Q21" s="136"/>
      <c r="R21" s="136"/>
      <c r="S21" s="136"/>
      <c r="T21" s="136"/>
      <c r="U21" s="136"/>
      <c r="V21" s="136"/>
    </row>
  </sheetData>
  <sheetProtection/>
  <mergeCells count="21">
    <mergeCell ref="S8:S9"/>
    <mergeCell ref="T8:T9"/>
    <mergeCell ref="U8:U9"/>
    <mergeCell ref="V8:V9"/>
    <mergeCell ref="S7:V7"/>
    <mergeCell ref="B8:B9"/>
    <mergeCell ref="C8:C9"/>
    <mergeCell ref="D8:D9"/>
    <mergeCell ref="E8:E9"/>
    <mergeCell ref="F8:F9"/>
    <mergeCell ref="P8:R8"/>
    <mergeCell ref="G8:G9"/>
    <mergeCell ref="H8:H9"/>
    <mergeCell ref="I8:O8"/>
    <mergeCell ref="A1:V1"/>
    <mergeCell ref="A2:V2"/>
    <mergeCell ref="A3:V3"/>
    <mergeCell ref="A4:V4"/>
    <mergeCell ref="A5:V5"/>
    <mergeCell ref="A6:V6"/>
    <mergeCell ref="A8:A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User</cp:lastModifiedBy>
  <cp:lastPrinted>2020-02-23T14:21:46Z</cp:lastPrinted>
  <dcterms:created xsi:type="dcterms:W3CDTF">2007-12-24T11:06:58Z</dcterms:created>
  <dcterms:modified xsi:type="dcterms:W3CDTF">2020-02-25T13:26:37Z</dcterms:modified>
  <cp:category/>
  <cp:version/>
  <cp:contentType/>
  <cp:contentStatus/>
</cp:coreProperties>
</file>