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85" tabRatio="804" activeTab="0"/>
  </bookViews>
  <sheets>
    <sheet name="БП" sheetId="1" r:id="rId1"/>
    <sheet name="МП" sheetId="2" r:id="rId2"/>
    <sheet name="ППЮ" sheetId="3" r:id="rId3"/>
    <sheet name="ППЮ(Л+О)" sheetId="4" r:id="rId4"/>
    <sheet name="КПЮ" sheetId="5" r:id="rId5"/>
    <sheet name="ППД" sheetId="6" r:id="rId6"/>
    <sheet name="КПД" sheetId="7" r:id="rId7"/>
    <sheet name="7-лет" sheetId="8" r:id="rId8"/>
  </sheets>
  <definedNames/>
  <calcPr fullCalcOnLoad="1" refMode="R1C1"/>
</workbook>
</file>

<file path=xl/sharedStrings.xml><?xml version="1.0" encoding="utf-8"?>
<sst xmlns="http://schemas.openxmlformats.org/spreadsheetml/2006/main" count="713" uniqueCount="288">
  <si>
    <t>%</t>
  </si>
  <si>
    <t>Место</t>
  </si>
  <si>
    <t>Главный судья</t>
  </si>
  <si>
    <t>Главный секретарь</t>
  </si>
  <si>
    <t>Команда, регион</t>
  </si>
  <si>
    <t>C</t>
  </si>
  <si>
    <t>Всего баллов</t>
  </si>
  <si>
    <t>Выездка</t>
  </si>
  <si>
    <t>Владелец</t>
  </si>
  <si>
    <t>Звание, разряд</t>
  </si>
  <si>
    <t>Рег.№</t>
  </si>
  <si>
    <t>Баллы</t>
  </si>
  <si>
    <r>
      <t xml:space="preserve">Фамилия, 
</t>
    </r>
    <r>
      <rPr>
        <sz val="11"/>
        <rFont val="Times New Roman"/>
        <family val="1"/>
      </rPr>
      <t>имя всадника</t>
    </r>
  </si>
  <si>
    <r>
      <t xml:space="preserve">Кличка лошади, г.р., </t>
    </r>
    <r>
      <rPr>
        <sz val="11"/>
        <rFont val="Times New Roman"/>
        <family val="1"/>
      </rPr>
      <t>пол, масть, порода, отец, место рождения</t>
    </r>
  </si>
  <si>
    <t>ТЕХНИЧЕСКИЕ РЕЗУЛЬТАТЫ</t>
  </si>
  <si>
    <t>Год рождения</t>
  </si>
  <si>
    <t xml:space="preserve">Всего % </t>
  </si>
  <si>
    <t>Общий зачёт.</t>
  </si>
  <si>
    <t>Ошибки в схеме</t>
  </si>
  <si>
    <t>Прочие ошибки</t>
  </si>
  <si>
    <t>б.р.</t>
  </si>
  <si>
    <t>КМС</t>
  </si>
  <si>
    <t>Ч/В, МО</t>
  </si>
  <si>
    <t>ПРЕДВАРИТЕЛЬНЫЙ ПРИЗ. ЮНОШИ</t>
  </si>
  <si>
    <t>Вып. норм.</t>
  </si>
  <si>
    <t>Зачёт для спортсменов-любителей.</t>
  </si>
  <si>
    <t>ПРЕДВАРИТЕЛЬНЫЙ ПРИЗ А. ДЕТИ</t>
  </si>
  <si>
    <t>II</t>
  </si>
  <si>
    <t>ЭКВИ №1</t>
  </si>
  <si>
    <t>1 юн.</t>
  </si>
  <si>
    <r>
      <rPr>
        <b/>
        <sz val="11"/>
        <rFont val="Times New Roman"/>
        <family val="1"/>
      </rPr>
      <t>Борисов А.В.</t>
    </r>
    <r>
      <rPr>
        <sz val="11"/>
        <rFont val="Times New Roman"/>
        <family val="1"/>
      </rPr>
      <t xml:space="preserve"> (1К, г.Москва)</t>
    </r>
  </si>
  <si>
    <t>Зачёт для юношей.</t>
  </si>
  <si>
    <t>Ч/В, г.Москва</t>
  </si>
  <si>
    <t>Московская обл., КСК "Конкорд"</t>
  </si>
  <si>
    <t>Н</t>
  </si>
  <si>
    <t>В</t>
  </si>
  <si>
    <t>III</t>
  </si>
  <si>
    <t>Общее впечатление</t>
  </si>
  <si>
    <t>Всего %</t>
  </si>
  <si>
    <t>Зачёт для детей.</t>
  </si>
  <si>
    <t>Вып. Норм.</t>
  </si>
  <si>
    <t>Положение и посадка всадника</t>
  </si>
  <si>
    <t>Точность</t>
  </si>
  <si>
    <t>ИТОГО</t>
  </si>
  <si>
    <t>Средства управления</t>
  </si>
  <si>
    <t>Муниципальные соревнования</t>
  </si>
  <si>
    <t>МС</t>
  </si>
  <si>
    <t>ПАО "Акрон", МО</t>
  </si>
  <si>
    <r>
      <t>ДИГНО 2-11</t>
    </r>
    <r>
      <rPr>
        <sz val="10"/>
        <rFont val="Times New Roman"/>
        <family val="1"/>
      </rPr>
      <t>, мер., вор., ганн., Де Ниро, Германия</t>
    </r>
  </si>
  <si>
    <t>019459</t>
  </si>
  <si>
    <t>Румянцева Е.</t>
  </si>
  <si>
    <r>
      <rPr>
        <b/>
        <sz val="10"/>
        <rFont val="Times New Roman"/>
        <family val="1"/>
      </rPr>
      <t xml:space="preserve">РОМАШОВА </t>
    </r>
    <r>
      <rPr>
        <sz val="10"/>
        <rFont val="Times New Roman"/>
        <family val="1"/>
      </rPr>
      <t>Татьяна</t>
    </r>
  </si>
  <si>
    <t>009969</t>
  </si>
  <si>
    <r>
      <rPr>
        <b/>
        <sz val="10"/>
        <rFont val="Times New Roman"/>
        <family val="1"/>
      </rPr>
      <t>АДЛЕР-07</t>
    </r>
    <r>
      <rPr>
        <sz val="10"/>
        <rFont val="Times New Roman"/>
        <family val="1"/>
      </rPr>
      <t>, мер., сер., ганн., Р.Адерми, Латвия</t>
    </r>
  </si>
  <si>
    <t>012081</t>
  </si>
  <si>
    <t>Метелёва Т.</t>
  </si>
  <si>
    <t>1998</t>
  </si>
  <si>
    <r>
      <t>ДЖЕНЬКО-09</t>
    </r>
    <r>
      <rPr>
        <sz val="10"/>
        <rFont val="Times New Roman"/>
        <family val="1"/>
      </rPr>
      <t>, мер., гнед., бельг.тепл., Фетиш ду Пас, Бельгия</t>
    </r>
  </si>
  <si>
    <t>013226</t>
  </si>
  <si>
    <t>Попов С.</t>
  </si>
  <si>
    <t>СШОР по КС г.Калуга, Калужская обл.</t>
  </si>
  <si>
    <r>
      <t xml:space="preserve">ВОЛКОВА </t>
    </r>
    <r>
      <rPr>
        <sz val="10"/>
        <rFont val="Times New Roman"/>
        <family val="1"/>
      </rPr>
      <t>Анастасия</t>
    </r>
  </si>
  <si>
    <t>003298</t>
  </si>
  <si>
    <t>045594</t>
  </si>
  <si>
    <r>
      <t>ДОРОШЕВА</t>
    </r>
    <r>
      <rPr>
        <sz val="10"/>
        <rFont val="Times New Roman"/>
        <family val="1"/>
      </rPr>
      <t xml:space="preserve"> Анна</t>
    </r>
  </si>
  <si>
    <t>014523</t>
  </si>
  <si>
    <t>Коротченко Ю.</t>
  </si>
  <si>
    <t>МАЛЫЙ ПРИЗ</t>
  </si>
  <si>
    <t>3 юн.</t>
  </si>
  <si>
    <r>
      <t>КОННЕКТ-11</t>
    </r>
    <r>
      <rPr>
        <sz val="10"/>
        <rFont val="Times New Roman"/>
        <family val="1"/>
      </rPr>
      <t>, мер., т.-гнед., ганн., Кипарис 17, к/з Георгенбург</t>
    </r>
  </si>
  <si>
    <t>1979</t>
  </si>
  <si>
    <t>Зачёты: для детей, спортсменов-любителей.</t>
  </si>
  <si>
    <t>КК "НиКа", г.Москва</t>
  </si>
  <si>
    <r>
      <t>ЮРКОВ</t>
    </r>
    <r>
      <rPr>
        <sz val="10"/>
        <rFont val="Times New Roman"/>
        <family val="1"/>
      </rPr>
      <t xml:space="preserve"> Даниил</t>
    </r>
  </si>
  <si>
    <t>018702</t>
  </si>
  <si>
    <r>
      <t>ВАЛДАЙ-03</t>
    </r>
    <r>
      <rPr>
        <sz val="10"/>
        <rFont val="Times New Roman"/>
        <family val="1"/>
      </rPr>
      <t>, мер.,гнед., англо-араб.,
Временный, КСК "Риат"</t>
    </r>
  </si>
  <si>
    <t>003523</t>
  </si>
  <si>
    <t>Первовская О.</t>
  </si>
  <si>
    <t>БОЛЬШОЙ ПРИЗ U-25</t>
  </si>
  <si>
    <r>
      <t xml:space="preserve">Цветаева С.Н. </t>
    </r>
    <r>
      <rPr>
        <sz val="11"/>
        <rFont val="Times New Roman"/>
        <family val="1"/>
      </rPr>
      <t>(ВК, Московская обл.)</t>
    </r>
  </si>
  <si>
    <t>СРЕДНИЙ ПРИЗ №2</t>
  </si>
  <si>
    <t>Зачёты: для спортсменов-любителей, общий.</t>
  </si>
  <si>
    <t>КОМАНДНЫЙ ПРИЗ. ЮНОШИ</t>
  </si>
  <si>
    <t>Зачёты: для юношей, общий.</t>
  </si>
  <si>
    <t>КОМАНДНЫЙ ПРИЗ А. ДЕТИ</t>
  </si>
  <si>
    <t>Зачёты: для детей, общий.</t>
  </si>
  <si>
    <t>11 апреля 2021 г.</t>
  </si>
  <si>
    <t>1975</t>
  </si>
  <si>
    <r>
      <t xml:space="preserve">ОРЛОВА </t>
    </r>
    <r>
      <rPr>
        <sz val="10"/>
        <rFont val="Times New Roman"/>
        <family val="1"/>
      </rPr>
      <t>Екатерина</t>
    </r>
  </si>
  <si>
    <t>000675</t>
  </si>
  <si>
    <r>
      <t>ФОРВАРД-11</t>
    </r>
    <r>
      <rPr>
        <sz val="10"/>
        <rFont val="Times New Roman"/>
        <family val="1"/>
      </rPr>
      <t>, мер., сер. полукр., н.з., Ставропольский край</t>
    </r>
  </si>
  <si>
    <t>007619</t>
  </si>
  <si>
    <t>Орлова Е.</t>
  </si>
  <si>
    <t>КШ "Ореол", МО</t>
  </si>
  <si>
    <t>071365</t>
  </si>
  <si>
    <t>Колейникова А.</t>
  </si>
  <si>
    <r>
      <t>ЛАРИ-07</t>
    </r>
    <r>
      <rPr>
        <sz val="10"/>
        <rFont val="Times New Roman"/>
        <family val="1"/>
      </rPr>
      <t>, мер., т.-гнед., великопол., Гранд де ла Кур, Польша</t>
    </r>
  </si>
  <si>
    <t>035385</t>
  </si>
  <si>
    <r>
      <t>ФИЛЁВА</t>
    </r>
    <r>
      <rPr>
        <sz val="10"/>
        <rFont val="Times New Roman"/>
        <family val="1"/>
      </rPr>
      <t xml:space="preserve"> Мария</t>
    </r>
  </si>
  <si>
    <r>
      <t>ЗАСТУПНИК-02</t>
    </r>
    <r>
      <rPr>
        <sz val="10"/>
        <rFont val="Times New Roman"/>
        <family val="1"/>
      </rPr>
      <t>, мер., сер., полукр., Иппик, Тюменская обл.</t>
    </r>
  </si>
  <si>
    <t>019731</t>
  </si>
  <si>
    <t>Филёва М.</t>
  </si>
  <si>
    <r>
      <t>ГЛАВНОВА</t>
    </r>
    <r>
      <rPr>
        <sz val="10"/>
        <rFont val="Times New Roman"/>
        <family val="1"/>
      </rPr>
      <t xml:space="preserve"> Доминика, 2004</t>
    </r>
  </si>
  <si>
    <t>063504</t>
  </si>
  <si>
    <r>
      <t>ДЕНВЕР-08</t>
    </r>
    <r>
      <rPr>
        <sz val="10"/>
        <rFont val="Times New Roman"/>
        <family val="1"/>
      </rPr>
      <t>, мер., вор., голл.тепл., Аной, Нидерланды</t>
    </r>
  </si>
  <si>
    <t>011095</t>
  </si>
  <si>
    <t>Грачёва Ю.</t>
  </si>
  <si>
    <t>074003</t>
  </si>
  <si>
    <r>
      <t>БАРХАТ-14</t>
    </r>
    <r>
      <rPr>
        <sz val="10"/>
        <rFont val="Times New Roman"/>
        <family val="1"/>
      </rPr>
      <t>, мер., сер., полукр., Реалист, КСК "Русский Алмаз"</t>
    </r>
  </si>
  <si>
    <t>024618</t>
  </si>
  <si>
    <r>
      <t>СЫНКОВА</t>
    </r>
    <r>
      <rPr>
        <sz val="10"/>
        <rFont val="Times New Roman"/>
        <family val="1"/>
      </rPr>
      <t xml:space="preserve"> Евгения</t>
    </r>
  </si>
  <si>
    <t>043389</t>
  </si>
  <si>
    <r>
      <t>ЯНЧУК</t>
    </r>
    <r>
      <rPr>
        <sz val="10"/>
        <rFont val="Times New Roman"/>
        <family val="1"/>
      </rPr>
      <t xml:space="preserve"> Дарья, 2007</t>
    </r>
  </si>
  <si>
    <t>046407</t>
  </si>
  <si>
    <r>
      <t>БУРОВА</t>
    </r>
    <r>
      <rPr>
        <sz val="10"/>
        <rFont val="Times New Roman"/>
        <family val="1"/>
      </rPr>
      <t xml:space="preserve"> Ника, 2007</t>
    </r>
  </si>
  <si>
    <r>
      <t>БЕНТЛИ-08</t>
    </r>
    <r>
      <rPr>
        <sz val="10"/>
        <rFont val="Times New Roman"/>
        <family val="1"/>
      </rPr>
      <t>, жер., гнед., полукр., Лансер III, Россия</t>
    </r>
  </si>
  <si>
    <t>010358</t>
  </si>
  <si>
    <t>Максимова И.</t>
  </si>
  <si>
    <t>033890</t>
  </si>
  <si>
    <r>
      <rPr>
        <b/>
        <sz val="10"/>
        <rFont val="Times New Roman"/>
        <family val="1"/>
      </rPr>
      <t>ЗОЛАЛА</t>
    </r>
    <r>
      <rPr>
        <sz val="10"/>
        <rFont val="Times New Roman"/>
        <family val="1"/>
      </rPr>
      <t xml:space="preserve"> Киана</t>
    </r>
  </si>
  <si>
    <r>
      <t>КОНСКАЯ</t>
    </r>
    <r>
      <rPr>
        <sz val="10"/>
        <rFont val="Times New Roman"/>
        <family val="1"/>
      </rPr>
      <t xml:space="preserve"> Светлана</t>
    </r>
  </si>
  <si>
    <t>058004</t>
  </si>
  <si>
    <r>
      <t>МАРШАЛ-15</t>
    </r>
    <r>
      <rPr>
        <sz val="10"/>
        <rFont val="Times New Roman"/>
        <family val="1"/>
      </rPr>
      <t>, мер., вор., полукр., Россия</t>
    </r>
  </si>
  <si>
    <r>
      <t>САМУЙЛИКОВИЧ</t>
    </r>
    <r>
      <rPr>
        <sz val="10"/>
        <rFont val="Times New Roman"/>
        <family val="1"/>
      </rPr>
      <t xml:space="preserve"> Екатерина, 2012</t>
    </r>
  </si>
  <si>
    <t>005912</t>
  </si>
  <si>
    <t>2001</t>
  </si>
  <si>
    <r>
      <t xml:space="preserve">ЗАХАРОВА </t>
    </r>
    <r>
      <rPr>
        <sz val="10"/>
        <rFont val="Times New Roman"/>
        <family val="1"/>
      </rPr>
      <t>Дарьяна</t>
    </r>
  </si>
  <si>
    <t>063101</t>
  </si>
  <si>
    <r>
      <t>БОМОНД-06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мер., рыж., пом., Бордовый, Калмыкия</t>
    </r>
  </si>
  <si>
    <t>013363</t>
  </si>
  <si>
    <t>ФАУ МО РФ ЦСКА</t>
  </si>
  <si>
    <t>СШОР ЦСКА, г.Москва</t>
  </si>
  <si>
    <r>
      <t>МОРОЗОВА</t>
    </r>
    <r>
      <rPr>
        <sz val="10"/>
        <rFont val="Times New Roman"/>
        <family val="1"/>
      </rPr>
      <t xml:space="preserve"> Софья</t>
    </r>
  </si>
  <si>
    <t>006401</t>
  </si>
  <si>
    <r>
      <t>ПОХВАЛ-04</t>
    </r>
    <r>
      <rPr>
        <sz val="10"/>
        <rFont val="Times New Roman"/>
        <family val="1"/>
      </rPr>
      <t>, мер., рыж., трак., Хадос, КСЦ "Борозинец"</t>
    </r>
  </si>
  <si>
    <t>003992</t>
  </si>
  <si>
    <r>
      <t>МАЛАХОВА</t>
    </r>
    <r>
      <rPr>
        <sz val="10"/>
        <rFont val="Times New Roman"/>
        <family val="1"/>
      </rPr>
      <t xml:space="preserve"> Анна, 2006</t>
    </r>
  </si>
  <si>
    <t>043606</t>
  </si>
  <si>
    <r>
      <t>КОРОЛЁВА</t>
    </r>
    <r>
      <rPr>
        <sz val="10"/>
        <rFont val="Times New Roman"/>
        <family val="1"/>
      </rPr>
      <t xml:space="preserve"> Екатерина, 2006</t>
    </r>
  </si>
  <si>
    <t>018806</t>
  </si>
  <si>
    <r>
      <t>ГЕФЕСТИУМ-08</t>
    </r>
    <r>
      <rPr>
        <sz val="10"/>
        <rFont val="Times New Roman"/>
        <family val="1"/>
      </rPr>
      <t>, мер., вор., буд., Гульден 8, к/з им.1 Конной Армии</t>
    </r>
  </si>
  <si>
    <t>011565</t>
  </si>
  <si>
    <t>Акинина О.</t>
  </si>
  <si>
    <r>
      <t>ТОКАРЕВА</t>
    </r>
    <r>
      <rPr>
        <sz val="10"/>
        <color indexed="8"/>
        <rFont val="Times New Roman"/>
        <family val="1"/>
      </rPr>
      <t xml:space="preserve"> Анастасия</t>
    </r>
  </si>
  <si>
    <t>069801</t>
  </si>
  <si>
    <t>2003</t>
  </si>
  <si>
    <r>
      <t xml:space="preserve">ЗАВАДСКАЯ </t>
    </r>
    <r>
      <rPr>
        <sz val="10"/>
        <rFont val="Times New Roman"/>
        <family val="1"/>
      </rPr>
      <t>Людмила, 2003</t>
    </r>
  </si>
  <si>
    <t>001303</t>
  </si>
  <si>
    <r>
      <t>ДЖОКЕР-14</t>
    </r>
    <r>
      <rPr>
        <sz val="10"/>
        <rFont val="Times New Roman"/>
        <family val="1"/>
      </rPr>
      <t>, мер., сер., полукр., Ратгам, Ярославская обл.</t>
    </r>
  </si>
  <si>
    <t>023652</t>
  </si>
  <si>
    <r>
      <t>САБАНИНА</t>
    </r>
    <r>
      <rPr>
        <sz val="10"/>
        <rFont val="Times New Roman"/>
        <family val="1"/>
      </rPr>
      <t xml:space="preserve"> Алина, 2006</t>
    </r>
  </si>
  <si>
    <t>008606</t>
  </si>
  <si>
    <r>
      <t>ГОСПОДИН-98</t>
    </r>
    <r>
      <rPr>
        <sz val="10"/>
        <rFont val="Times New Roman"/>
        <family val="1"/>
      </rPr>
      <t>, мер., т-гнед., РВП, Гоготун, Старожиловский к/з</t>
    </r>
  </si>
  <si>
    <t>002472</t>
  </si>
  <si>
    <r>
      <t>КРЫЛОВА</t>
    </r>
    <r>
      <rPr>
        <sz val="10"/>
        <rFont val="Times New Roman"/>
        <family val="1"/>
      </rPr>
      <t xml:space="preserve"> Ульяна, 2007</t>
    </r>
  </si>
  <si>
    <t>013107</t>
  </si>
  <si>
    <r>
      <t>КОМО-12</t>
    </r>
    <r>
      <rPr>
        <sz val="10"/>
        <rFont val="Times New Roman"/>
        <family val="1"/>
      </rPr>
      <t>, мер., т.-гнед., фр.рыс., Кул Дю Кокс, Франция</t>
    </r>
  </si>
  <si>
    <t>013425</t>
  </si>
  <si>
    <r>
      <t>ПОДБЕРЕЗНАЯ</t>
    </r>
    <r>
      <rPr>
        <sz val="10"/>
        <rFont val="Times New Roman"/>
        <family val="1"/>
      </rPr>
      <t xml:space="preserve"> Анастасия</t>
    </r>
  </si>
  <si>
    <t>115705</t>
  </si>
  <si>
    <r>
      <t>БИСЕР-15</t>
    </r>
    <r>
      <rPr>
        <sz val="10"/>
        <rFont val="Times New Roman"/>
        <family val="1"/>
      </rPr>
      <t>, мер., сер., полукр., неизв., МО</t>
    </r>
  </si>
  <si>
    <t>025215</t>
  </si>
  <si>
    <t>Подберёзный Н.</t>
  </si>
  <si>
    <r>
      <t xml:space="preserve">СЕКУЛИЧ </t>
    </r>
    <r>
      <rPr>
        <sz val="10"/>
        <rFont val="Times New Roman"/>
        <family val="1"/>
      </rPr>
      <t>Александра, 2006</t>
    </r>
  </si>
  <si>
    <t>019406</t>
  </si>
  <si>
    <t>013361</t>
  </si>
  <si>
    <r>
      <t xml:space="preserve">НАДЖАРЯН </t>
    </r>
    <r>
      <rPr>
        <sz val="10"/>
        <rFont val="Times New Roman"/>
        <family val="1"/>
      </rPr>
      <t>Роман</t>
    </r>
  </si>
  <si>
    <t>006774</t>
  </si>
  <si>
    <r>
      <t>НИАМЕЙ-05</t>
    </r>
    <r>
      <rPr>
        <sz val="10"/>
        <rFont val="Times New Roman"/>
        <family val="1"/>
      </rPr>
      <t xml:space="preserve">, мер., гнед., ганн., Лабиринт, Беларусь </t>
    </r>
  </si>
  <si>
    <t>008736</t>
  </si>
  <si>
    <t>1 ОПП ГУ МВД России по г. Москве</t>
  </si>
  <si>
    <t>1 СПП ГУ МВД России по г. Москве</t>
  </si>
  <si>
    <r>
      <t xml:space="preserve">ЛАПКИНА </t>
    </r>
    <r>
      <rPr>
        <sz val="10"/>
        <rFont val="Times New Roman"/>
        <family val="1"/>
      </rPr>
      <t>Анна</t>
    </r>
  </si>
  <si>
    <t>008679</t>
  </si>
  <si>
    <t>014379</t>
  </si>
  <si>
    <t>Лапкина А.</t>
  </si>
  <si>
    <t>КСК "Всадница", МО</t>
  </si>
  <si>
    <r>
      <t>РОДОС-11</t>
    </r>
    <r>
      <rPr>
        <sz val="10"/>
        <rFont val="Times New Roman"/>
        <family val="1"/>
      </rPr>
      <t>, мер., т.-гнед., ольд., Фюрст Романсир, Германия</t>
    </r>
  </si>
  <si>
    <t>020119</t>
  </si>
  <si>
    <t>Бенчук Т.</t>
  </si>
  <si>
    <r>
      <t xml:space="preserve">КОРОЛЁВА </t>
    </r>
    <r>
      <rPr>
        <sz val="10"/>
        <rFont val="Times New Roman"/>
        <family val="1"/>
      </rPr>
      <t>Ольга</t>
    </r>
  </si>
  <si>
    <t>026582</t>
  </si>
  <si>
    <r>
      <t>БАЛОВЕНЬ-06</t>
    </r>
    <r>
      <rPr>
        <sz val="10"/>
        <rFont val="Times New Roman"/>
        <family val="1"/>
      </rPr>
      <t>, мер., рыж., ганн., Бунтарь 23, ДЮСОК "Чемпион"</t>
    </r>
  </si>
  <si>
    <r>
      <t>КРЕСИК</t>
    </r>
    <r>
      <rPr>
        <sz val="10"/>
        <rFont val="Times New Roman"/>
        <family val="1"/>
      </rPr>
      <t xml:space="preserve"> Анастасия</t>
    </r>
  </si>
  <si>
    <t>038791</t>
  </si>
  <si>
    <r>
      <t>ФРАНС ДЕНС-14</t>
    </r>
    <r>
      <rPr>
        <sz val="10"/>
        <rFont val="Times New Roman"/>
        <family val="1"/>
      </rPr>
      <t>, мер., т.-гнед., ганн., Францискус, Германия</t>
    </r>
  </si>
  <si>
    <t>023345</t>
  </si>
  <si>
    <t>Федоровская М.</t>
  </si>
  <si>
    <t>К/з "Вестфален-Свит", МО</t>
  </si>
  <si>
    <r>
      <t>ЭСМЕРАЛЬДА-14</t>
    </r>
    <r>
      <rPr>
        <sz val="10"/>
        <rFont val="Times New Roman"/>
        <family val="1"/>
      </rPr>
      <t>, коб., гнед., вестф., Эренпар, к/з "Вестфален-Свит"</t>
    </r>
  </si>
  <si>
    <t>022960</t>
  </si>
  <si>
    <r>
      <t>САФАРОВА</t>
    </r>
    <r>
      <rPr>
        <sz val="10"/>
        <rFont val="Times New Roman"/>
        <family val="1"/>
      </rPr>
      <t xml:space="preserve"> Мария</t>
    </r>
  </si>
  <si>
    <t>005074</t>
  </si>
  <si>
    <r>
      <t>ГОРДЫЙ-04</t>
    </r>
    <r>
      <rPr>
        <sz val="10"/>
        <rFont val="Times New Roman"/>
        <family val="1"/>
      </rPr>
      <t>, мер., карак., полукр., Обзор, Рязанская обл.</t>
    </r>
  </si>
  <si>
    <t>006349</t>
  </si>
  <si>
    <t>Сафарова М.</t>
  </si>
  <si>
    <t>1991</t>
  </si>
  <si>
    <r>
      <t>ЛУКЬЯНЕНКО</t>
    </r>
    <r>
      <rPr>
        <sz val="10"/>
        <rFont val="Times New Roman"/>
        <family val="1"/>
      </rPr>
      <t xml:space="preserve"> Елизавета</t>
    </r>
  </si>
  <si>
    <t>030891</t>
  </si>
  <si>
    <t>2</t>
  </si>
  <si>
    <t>024725</t>
  </si>
  <si>
    <t>Лукьяненко Е.</t>
  </si>
  <si>
    <r>
      <t>ВАН БЕЙК-10</t>
    </r>
    <r>
      <rPr>
        <sz val="10"/>
        <rFont val="Times New Roman"/>
        <family val="1"/>
      </rPr>
      <t>, мер., гнед., полукр., Базофил, Украина</t>
    </r>
  </si>
  <si>
    <t>1981</t>
  </si>
  <si>
    <r>
      <t xml:space="preserve">БЛИНКОВА </t>
    </r>
    <r>
      <rPr>
        <sz val="10"/>
        <rFont val="Times New Roman"/>
        <family val="1"/>
      </rPr>
      <t>Наталья</t>
    </r>
  </si>
  <si>
    <t>011281</t>
  </si>
  <si>
    <r>
      <t>БЬЯДЖО МАРИНИ-10</t>
    </r>
    <r>
      <rPr>
        <sz val="10"/>
        <rFont val="Times New Roman"/>
        <family val="1"/>
      </rPr>
      <t>, мер., т-гнед., ганн., Ликото, Германия</t>
    </r>
  </si>
  <si>
    <t>011172</t>
  </si>
  <si>
    <t>Блинкова Н.</t>
  </si>
  <si>
    <t>КСК "Толстая лошадь", МО</t>
  </si>
  <si>
    <t>1970</t>
  </si>
  <si>
    <r>
      <t xml:space="preserve">АВЕРИНА </t>
    </r>
    <r>
      <rPr>
        <sz val="10"/>
        <rFont val="Times New Roman"/>
        <family val="1"/>
      </rPr>
      <t>Анна</t>
    </r>
  </si>
  <si>
    <t>003770</t>
  </si>
  <si>
    <r>
      <t>БУРБОН ГОЛД-13</t>
    </r>
    <r>
      <rPr>
        <sz val="10"/>
        <rFont val="Times New Roman"/>
        <family val="1"/>
      </rPr>
      <t>, жер., гнед., ганн., Бурбон, Беларусь</t>
    </r>
  </si>
  <si>
    <t>018663</t>
  </si>
  <si>
    <t>Аверина А.</t>
  </si>
  <si>
    <r>
      <t xml:space="preserve">СЕРЕДА </t>
    </r>
    <r>
      <rPr>
        <sz val="10"/>
        <rFont val="Times New Roman"/>
        <family val="1"/>
      </rPr>
      <t>Наталья</t>
    </r>
  </si>
  <si>
    <t> 014579</t>
  </si>
  <si>
    <r>
      <rPr>
        <b/>
        <sz val="10"/>
        <color indexed="8"/>
        <rFont val="Times New Roman"/>
        <family val="1"/>
      </rPr>
      <t>БИРМИНГЕМ-07</t>
    </r>
    <r>
      <rPr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мер., гнед., РВП, Бодлер, п/ф Сергиевское</t>
    </r>
  </si>
  <si>
    <t>009986</t>
  </si>
  <si>
    <t>Середа Н.</t>
  </si>
  <si>
    <t>КСК МСХА, г.Москва</t>
  </si>
  <si>
    <r>
      <t>ЕРОШИНА</t>
    </r>
    <r>
      <rPr>
        <sz val="10"/>
        <rFont val="Times New Roman"/>
        <family val="1"/>
      </rPr>
      <t xml:space="preserve"> Анастасия, 2009</t>
    </r>
  </si>
  <si>
    <t>033109</t>
  </si>
  <si>
    <r>
      <t>ТЕОДОРО-12</t>
    </r>
    <r>
      <rPr>
        <sz val="10"/>
        <rFont val="Times New Roman"/>
        <family val="1"/>
      </rPr>
      <t>, мер., гнед., полукр., неизв., Россия</t>
    </r>
  </si>
  <si>
    <t>023792</t>
  </si>
  <si>
    <t>Харченко О.</t>
  </si>
  <si>
    <r>
      <t>ЕГОРОВА</t>
    </r>
    <r>
      <rPr>
        <sz val="10"/>
        <rFont val="Times New Roman"/>
        <family val="1"/>
      </rPr>
      <t xml:space="preserve"> Елена</t>
    </r>
  </si>
  <si>
    <t>005481</t>
  </si>
  <si>
    <t>010743</t>
  </si>
  <si>
    <t>Волков В.</t>
  </si>
  <si>
    <r>
      <t>АНКА-09</t>
    </r>
    <r>
      <rPr>
        <sz val="10"/>
        <rFont val="Times New Roman"/>
        <family val="1"/>
      </rPr>
      <t>, коб., гнед., голш., Аволос, Беларусь</t>
    </r>
  </si>
  <si>
    <t>1973</t>
  </si>
  <si>
    <r>
      <t xml:space="preserve">ЗАЯРНАЯ </t>
    </r>
    <r>
      <rPr>
        <sz val="10"/>
        <rFont val="Times New Roman"/>
        <family val="1"/>
      </rPr>
      <t>Галина</t>
    </r>
  </si>
  <si>
    <t>004873</t>
  </si>
  <si>
    <r>
      <t xml:space="preserve">КРАВЦОВА </t>
    </r>
    <r>
      <rPr>
        <sz val="10"/>
        <rFont val="Times New Roman"/>
        <family val="1"/>
      </rPr>
      <t>Елена</t>
    </r>
  </si>
  <si>
    <t>008372</t>
  </si>
  <si>
    <r>
      <t>ХАРМАНИ БЛЮ-11</t>
    </r>
    <r>
      <rPr>
        <sz val="10"/>
        <rFont val="Times New Roman"/>
        <family val="1"/>
      </rPr>
      <t>, мер., гнед., голл.тепл., Мистер Блю, Нидерланды</t>
    </r>
  </si>
  <si>
    <t>Кравцова Е.</t>
  </si>
  <si>
    <t>1996</t>
  </si>
  <si>
    <r>
      <rPr>
        <b/>
        <sz val="10"/>
        <rFont val="Times New Roman"/>
        <family val="1"/>
      </rPr>
      <t xml:space="preserve">РОГОВА </t>
    </r>
    <r>
      <rPr>
        <sz val="10"/>
        <rFont val="Times New Roman"/>
        <family val="1"/>
      </rPr>
      <t>Мария</t>
    </r>
  </si>
  <si>
    <t>056196</t>
  </si>
  <si>
    <t>002117</t>
  </si>
  <si>
    <t>Никитина Е.</t>
  </si>
  <si>
    <r>
      <rPr>
        <b/>
        <sz val="10"/>
        <rFont val="Times New Roman"/>
        <family val="1"/>
      </rPr>
      <t>ЛЕОНОВА</t>
    </r>
    <r>
      <rPr>
        <sz val="10"/>
        <rFont val="Times New Roman"/>
        <family val="1"/>
      </rPr>
      <t xml:space="preserve"> Кристина</t>
    </r>
  </si>
  <si>
    <t>027701</t>
  </si>
  <si>
    <r>
      <t>ШОКОЛАД-07</t>
    </r>
    <r>
      <rPr>
        <sz val="10"/>
        <rFont val="Times New Roman"/>
        <family val="1"/>
      </rPr>
      <t>, мер., гнед., УВП, Карат, Беларусь</t>
    </r>
  </si>
  <si>
    <t>014534</t>
  </si>
  <si>
    <t>Леонова Т.</t>
  </si>
  <si>
    <r>
      <t>АКАПУЛЬКО-05</t>
    </r>
    <r>
      <rPr>
        <sz val="10"/>
        <rFont val="Times New Roman"/>
        <family val="1"/>
      </rPr>
      <t>, мер., гнед., голл.тепл., Равель, Нидерланды</t>
    </r>
  </si>
  <si>
    <t>004615</t>
  </si>
  <si>
    <t>Бронникова Н.</t>
  </si>
  <si>
    <r>
      <t>СЭРА ВЕНИЦИАНА-14</t>
    </r>
    <r>
      <rPr>
        <sz val="10"/>
        <rFont val="Times New Roman"/>
        <family val="1"/>
      </rPr>
      <t>, коб., вор., ольд., Сир Донервелл, Германия</t>
    </r>
  </si>
  <si>
    <t>022789</t>
  </si>
  <si>
    <t>Леонов Б.</t>
  </si>
  <si>
    <r>
      <t>ШУМИЛИНА</t>
    </r>
    <r>
      <rPr>
        <sz val="10"/>
        <rFont val="Times New Roman"/>
        <family val="1"/>
      </rPr>
      <t xml:space="preserve"> Ольга</t>
    </r>
  </si>
  <si>
    <t>012797</t>
  </si>
  <si>
    <t>Артамонова А.</t>
  </si>
  <si>
    <r>
      <rPr>
        <b/>
        <sz val="10"/>
        <rFont val="Times New Roman"/>
        <family val="1"/>
      </rPr>
      <t>ТУЖИЛИНА</t>
    </r>
    <r>
      <rPr>
        <sz val="10"/>
        <rFont val="Times New Roman"/>
        <family val="1"/>
      </rPr>
      <t xml:space="preserve"> Анна</t>
    </r>
  </si>
  <si>
    <r>
      <t>КРОКАНТ-04</t>
    </r>
    <r>
      <rPr>
        <sz val="10"/>
        <rFont val="Times New Roman"/>
        <family val="1"/>
      </rPr>
      <t>, мер., вор. трак., Лауриес Крусадор хх, Германия</t>
    </r>
  </si>
  <si>
    <t>008747</t>
  </si>
  <si>
    <t>Альмухаметова Н.</t>
  </si>
  <si>
    <r>
      <t>АНТИПЕНКО</t>
    </r>
    <r>
      <rPr>
        <sz val="10"/>
        <rFont val="Times New Roman"/>
        <family val="1"/>
      </rPr>
      <t xml:space="preserve"> Юлия, 2003</t>
    </r>
  </si>
  <si>
    <r>
      <t>РЕАЛИСТ-09</t>
    </r>
    <r>
      <rPr>
        <sz val="10"/>
        <rFont val="Times New Roman"/>
        <family val="1"/>
      </rPr>
      <t>, жер., вор., РВП, Романтикер, Старожиловский к/з</t>
    </r>
  </si>
  <si>
    <t>009985</t>
  </si>
  <si>
    <t>Войнич Ю.</t>
  </si>
  <si>
    <r>
      <rPr>
        <b/>
        <sz val="10"/>
        <rFont val="Times New Roman"/>
        <family val="1"/>
      </rPr>
      <t>СЛАВИНА</t>
    </r>
    <r>
      <rPr>
        <sz val="10"/>
        <rFont val="Times New Roman"/>
        <family val="1"/>
      </rPr>
      <t xml:space="preserve"> Юлия</t>
    </r>
  </si>
  <si>
    <t>017575</t>
  </si>
  <si>
    <r>
      <t>СИТАНО-07</t>
    </r>
    <r>
      <rPr>
        <sz val="10"/>
        <rFont val="Times New Roman"/>
        <family val="1"/>
      </rPr>
      <t>, мер., т.-гнед., голл.тепл., Сантано, Нидерланды</t>
    </r>
  </si>
  <si>
    <t>018978</t>
  </si>
  <si>
    <t>Славина Ю.</t>
  </si>
  <si>
    <r>
      <t>МИФ-00</t>
    </r>
    <r>
      <rPr>
        <sz val="10"/>
        <rFont val="Times New Roman"/>
        <family val="1"/>
      </rPr>
      <t>, жер., сер., пом., Ферзь, Прилепский к/з</t>
    </r>
  </si>
  <si>
    <r>
      <t>ГРЕНОБЛЬ-11</t>
    </r>
    <r>
      <rPr>
        <sz val="10"/>
        <rFont val="Times New Roman"/>
        <family val="1"/>
      </rPr>
      <t>, мер., гнед., голл.тепл., Бордекс, Нидерланды</t>
    </r>
  </si>
  <si>
    <t>БОЛЬШОЙ ПРИЗ</t>
  </si>
  <si>
    <t xml:space="preserve">«ВЕСЕННИЙ БАЛ В КСК «КОНКОРД»
</t>
  </si>
  <si>
    <t>Каверина Л.</t>
  </si>
  <si>
    <r>
      <t>Судьи: Н - Баканова М.С.</t>
    </r>
    <r>
      <rPr>
        <sz val="11"/>
        <rFont val="Times New Roman"/>
        <family val="1"/>
      </rPr>
      <t xml:space="preserve"> (1К, Владимирская обл.), </t>
    </r>
    <r>
      <rPr>
        <b/>
        <sz val="11"/>
        <rFont val="Times New Roman"/>
        <family val="1"/>
      </rPr>
      <t xml:space="preserve">С - Цветаева С.Н. </t>
    </r>
    <r>
      <rPr>
        <sz val="11"/>
        <rFont val="Times New Roman"/>
        <family val="1"/>
      </rPr>
      <t xml:space="preserve"> (ВК, Московская обл.), </t>
    </r>
    <r>
      <rPr>
        <b/>
        <sz val="11"/>
        <rFont val="Times New Roman"/>
        <family val="1"/>
      </rPr>
      <t xml:space="preserve">В - Дубинина О.В. </t>
    </r>
    <r>
      <rPr>
        <sz val="11"/>
        <rFont val="Times New Roman"/>
        <family val="1"/>
      </rPr>
      <t>(1К, Московская обл.).</t>
    </r>
  </si>
  <si>
    <r>
      <t xml:space="preserve">Судьи: Н - Дубинина О.В. </t>
    </r>
    <r>
      <rPr>
        <sz val="11"/>
        <rFont val="Times New Roman"/>
        <family val="1"/>
      </rPr>
      <t>(1К, Московская обл.)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 xml:space="preserve">С - Баканова М.С. </t>
    </r>
    <r>
      <rPr>
        <sz val="11"/>
        <rFont val="Times New Roman"/>
        <family val="1"/>
      </rPr>
      <t xml:space="preserve">(1К, Владимирская обл.), </t>
    </r>
    <r>
      <rPr>
        <b/>
        <sz val="11"/>
        <rFont val="Times New Roman"/>
        <family val="1"/>
      </rPr>
      <t xml:space="preserve">В - Цветаева С.Н.  </t>
    </r>
    <r>
      <rPr>
        <sz val="11"/>
        <rFont val="Times New Roman"/>
        <family val="1"/>
      </rPr>
      <t>(ВК, Московская обл.).</t>
    </r>
  </si>
  <si>
    <r>
      <t>ПОБЕГУНЬЯ-07</t>
    </r>
    <r>
      <rPr>
        <sz val="10"/>
        <rFont val="Times New Roman"/>
        <family val="1"/>
      </rPr>
      <t>, коб., гнед., полукр. спорт., Посандо, к/з им. Кирова</t>
    </r>
  </si>
  <si>
    <t>на оформл.</t>
  </si>
  <si>
    <r>
      <rPr>
        <b/>
        <sz val="11"/>
        <rFont val="Times New Roman"/>
        <family val="1"/>
      </rPr>
      <t>Судьи: В - Цветаева С.Н.</t>
    </r>
    <r>
      <rPr>
        <sz val="11"/>
        <rFont val="Times New Roman"/>
        <family val="1"/>
      </rPr>
      <t xml:space="preserve"> (ВК, Московская обл.),  </t>
    </r>
    <r>
      <rPr>
        <b/>
        <sz val="11"/>
        <rFont val="Times New Roman"/>
        <family val="1"/>
      </rPr>
      <t xml:space="preserve">Дубинина О.В. </t>
    </r>
    <r>
      <rPr>
        <sz val="11"/>
        <rFont val="Times New Roman"/>
        <family val="1"/>
      </rPr>
      <t xml:space="preserve">(1К, Московская обл.); </t>
    </r>
    <r>
      <rPr>
        <b/>
        <sz val="11"/>
        <rFont val="Times New Roman"/>
        <family val="1"/>
      </rPr>
      <t>С -  Баканова М.С.</t>
    </r>
    <r>
      <rPr>
        <sz val="11"/>
        <rFont val="Times New Roman"/>
        <family val="1"/>
      </rPr>
      <t xml:space="preserve"> (1К, Владимирская обл.).</t>
    </r>
  </si>
  <si>
    <t>Рысь</t>
  </si>
  <si>
    <t>Шаг</t>
  </si>
  <si>
    <t>Галоп</t>
  </si>
  <si>
    <t>Подчинение</t>
  </si>
  <si>
    <t>Перспектива</t>
  </si>
  <si>
    <t>ПРЕДВАРИТЕЛЬНАЯ ЕЗДА ДЛЯ ЛОШАДЕЙ СЕМИ ЛЕТ</t>
  </si>
  <si>
    <t>искл.</t>
  </si>
</sst>
</file>

<file path=xl/styles.xml><?xml version="1.0" encoding="utf-8"?>
<styleSheet xmlns="http://schemas.openxmlformats.org/spreadsheetml/2006/main">
  <numFmts count="5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#,##0\ &quot;SFr.&quot;;\-#,##0\ &quot;SFr.&quot;"/>
    <numFmt numFmtId="189" formatCode="#,##0\ &quot;SFr.&quot;;[Red]\-#,##0\ &quot;SFr.&quot;"/>
    <numFmt numFmtId="190" formatCode="#,##0.00\ &quot;SFr.&quot;;\-#,##0.00\ &quot;SFr.&quot;"/>
    <numFmt numFmtId="191" formatCode="#,##0.00\ &quot;SFr.&quot;;[Red]\-#,##0.00\ &quot;SFr.&quot;"/>
    <numFmt numFmtId="192" formatCode="_-* #,##0\ &quot;SFr.&quot;_-;\-* #,##0\ &quot;SFr.&quot;_-;_-* &quot;-&quot;\ &quot;SFr.&quot;_-;_-@_-"/>
    <numFmt numFmtId="193" formatCode="_-* #,##0\ _S_F_r_._-;\-* #,##0\ _S_F_r_._-;_-* &quot;-&quot;\ _S_F_r_._-;_-@_-"/>
    <numFmt numFmtId="194" formatCode="_-* #,##0.00\ &quot;SFr.&quot;_-;\-* #,##0.00\ &quot;SFr.&quot;_-;_-* &quot;-&quot;??\ &quot;SFr.&quot;_-;_-@_-"/>
    <numFmt numFmtId="195" formatCode="_-* #,##0.00\ _S_F_r_._-;\-* #,##0.00\ _S_F_r_._-;_-* &quot;-&quot;??\ _S_F_r_._-;_-@_-"/>
    <numFmt numFmtId="196" formatCode="0.0%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%"/>
    <numFmt numFmtId="203" formatCode="0.000"/>
    <numFmt numFmtId="204" formatCode="[$-F400]h:mm:ss\ AM/PM"/>
    <numFmt numFmtId="205" formatCode="h:mm;@"/>
    <numFmt numFmtId="206" formatCode="#,##0_ ;[Red]\-#,##0\ "/>
    <numFmt numFmtId="207" formatCode="0.0000"/>
    <numFmt numFmtId="208" formatCode="#,##0.0\ &quot;₽&quot;"/>
    <numFmt numFmtId="209" formatCode="0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0"/>
      <name val="Arial Cyr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2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2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81" applyFont="1" applyAlignment="1">
      <alignment/>
      <protection/>
    </xf>
    <xf numFmtId="0" fontId="8" fillId="0" borderId="0" xfId="81" applyFont="1" applyAlignment="1">
      <alignment wrapText="1"/>
      <protection/>
    </xf>
    <xf numFmtId="0" fontId="8" fillId="0" borderId="0" xfId="81" applyFont="1" applyBorder="1" applyAlignment="1">
      <alignment horizontal="left"/>
      <protection/>
    </xf>
    <xf numFmtId="0" fontId="7" fillId="0" borderId="0" xfId="81" applyFont="1" applyAlignment="1">
      <alignment horizontal="left"/>
      <protection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/>
    </xf>
    <xf numFmtId="203" fontId="3" fillId="0" borderId="10" xfId="81" applyNumberFormat="1" applyFont="1" applyBorder="1" applyAlignment="1">
      <alignment horizontal="center" vertical="center"/>
      <protection/>
    </xf>
    <xf numFmtId="0" fontId="3" fillId="0" borderId="0" xfId="81" applyFont="1" applyBorder="1" applyAlignment="1">
      <alignment horizontal="center" vertical="center"/>
      <protection/>
    </xf>
    <xf numFmtId="0" fontId="3" fillId="0" borderId="0" xfId="81" applyNumberFormat="1" applyFont="1" applyBorder="1" applyAlignment="1">
      <alignment horizontal="center" vertical="center"/>
      <protection/>
    </xf>
    <xf numFmtId="203" fontId="3" fillId="0" borderId="0" xfId="81" applyNumberFormat="1" applyFont="1" applyBorder="1" applyAlignment="1">
      <alignment horizontal="center" vertical="center"/>
      <protection/>
    </xf>
    <xf numFmtId="203" fontId="4" fillId="0" borderId="0" xfId="81" applyNumberFormat="1" applyFont="1" applyBorder="1" applyAlignment="1">
      <alignment horizontal="center" vertical="center"/>
      <protection/>
    </xf>
    <xf numFmtId="0" fontId="4" fillId="0" borderId="0" xfId="114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3" fillId="0" borderId="0" xfId="114" applyFont="1" applyFill="1" applyBorder="1" applyAlignment="1" applyProtection="1">
      <alignment horizontal="center" vertical="center" wrapText="1"/>
      <protection locked="0"/>
    </xf>
    <xf numFmtId="0" fontId="0" fillId="0" borderId="0" xfId="81" applyBorder="1" applyAlignment="1">
      <alignment vertical="center"/>
      <protection/>
    </xf>
    <xf numFmtId="0" fontId="4" fillId="0" borderId="10" xfId="117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110" applyFont="1" applyFill="1" applyBorder="1" applyAlignment="1">
      <alignment horizontal="left" vertical="center" wrapText="1"/>
      <protection/>
    </xf>
    <xf numFmtId="0" fontId="4" fillId="0" borderId="10" xfId="69" applyFont="1" applyFill="1" applyBorder="1" applyAlignment="1" applyProtection="1">
      <alignment horizontal="left" vertical="center" wrapText="1"/>
      <protection locked="0"/>
    </xf>
    <xf numFmtId="203" fontId="4" fillId="0" borderId="11" xfId="81" applyNumberFormat="1" applyFont="1" applyBorder="1" applyAlignment="1">
      <alignment horizontal="center" vertical="center"/>
      <protection/>
    </xf>
    <xf numFmtId="197" fontId="3" fillId="0" borderId="10" xfId="81" applyNumberFormat="1" applyFont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118" applyFont="1" applyFill="1" applyBorder="1" applyAlignment="1">
      <alignment horizontal="left" vertical="center" wrapText="1"/>
      <protection/>
    </xf>
    <xf numFmtId="0" fontId="4" fillId="0" borderId="10" xfId="109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3" fillId="0" borderId="12" xfId="91" applyFont="1" applyFill="1" applyBorder="1" applyAlignment="1">
      <alignment horizontal="center" vertical="center"/>
      <protection/>
    </xf>
    <xf numFmtId="0" fontId="3" fillId="0" borderId="10" xfId="81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vertical="center" wrapText="1"/>
    </xf>
    <xf numFmtId="0" fontId="4" fillId="0" borderId="10" xfId="82" applyFont="1" applyFill="1" applyBorder="1" applyAlignment="1">
      <alignment horizontal="left" vertical="center" wrapText="1"/>
      <protection/>
    </xf>
    <xf numFmtId="0" fontId="54" fillId="0" borderId="10" xfId="0" applyFont="1" applyBorder="1" applyAlignment="1">
      <alignment horizontal="center" vertical="center"/>
    </xf>
    <xf numFmtId="0" fontId="4" fillId="0" borderId="10" xfId="122" applyFont="1" applyFill="1" applyBorder="1" applyAlignment="1">
      <alignment horizontal="left" vertical="center" wrapText="1"/>
      <protection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/>
    </xf>
    <xf numFmtId="0" fontId="4" fillId="0" borderId="10" xfId="123" applyFont="1" applyFill="1" applyBorder="1" applyAlignment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/>
    </xf>
    <xf numFmtId="197" fontId="3" fillId="0" borderId="11" xfId="81" applyNumberFormat="1" applyFont="1" applyBorder="1" applyAlignment="1">
      <alignment horizontal="center" vertical="center"/>
      <protection/>
    </xf>
    <xf numFmtId="203" fontId="3" fillId="0" borderId="11" xfId="81" applyNumberFormat="1" applyFont="1" applyBorder="1" applyAlignment="1">
      <alignment horizontal="center" vertical="center"/>
      <protection/>
    </xf>
    <xf numFmtId="0" fontId="3" fillId="0" borderId="11" xfId="81" applyNumberFormat="1" applyFont="1" applyBorder="1" applyAlignment="1">
      <alignment horizontal="center" vertical="center"/>
      <protection/>
    </xf>
    <xf numFmtId="0" fontId="3" fillId="0" borderId="11" xfId="81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8" fillId="0" borderId="0" xfId="81" applyFont="1" applyFill="1" applyAlignment="1">
      <alignment wrapText="1"/>
      <protection/>
    </xf>
    <xf numFmtId="0" fontId="8" fillId="0" borderId="0" xfId="81" applyFont="1" applyFill="1" applyBorder="1" applyAlignment="1">
      <alignment horizontal="left"/>
      <protection/>
    </xf>
    <xf numFmtId="0" fontId="7" fillId="0" borderId="0" xfId="81" applyFont="1" applyFill="1" applyAlignment="1">
      <alignment horizontal="left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7" fillId="0" borderId="14" xfId="81" applyFont="1" applyBorder="1" applyAlignment="1">
      <alignment horizontal="center" vertical="center" textRotation="90"/>
      <protection/>
    </xf>
    <xf numFmtId="0" fontId="7" fillId="0" borderId="14" xfId="81" applyFont="1" applyBorder="1" applyAlignment="1">
      <alignment horizontal="center" vertical="center"/>
      <protection/>
    </xf>
    <xf numFmtId="203" fontId="4" fillId="0" borderId="11" xfId="81" applyNumberFormat="1" applyFont="1" applyFill="1" applyBorder="1" applyAlignment="1">
      <alignment horizontal="center" vertical="center"/>
      <protection/>
    </xf>
    <xf numFmtId="0" fontId="3" fillId="0" borderId="10" xfId="91" applyFont="1" applyFill="1" applyBorder="1" applyAlignment="1">
      <alignment horizontal="center" vertical="center"/>
      <protection/>
    </xf>
    <xf numFmtId="0" fontId="4" fillId="0" borderId="10" xfId="116" applyFont="1" applyFill="1" applyBorder="1" applyAlignment="1" applyProtection="1">
      <alignment vertical="center" wrapText="1"/>
      <protection locked="0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111" applyFont="1" applyFill="1" applyBorder="1" applyAlignment="1">
      <alignment horizontal="left" vertical="center" wrapText="1"/>
      <protection/>
    </xf>
    <xf numFmtId="0" fontId="4" fillId="0" borderId="10" xfId="60" applyFont="1" applyFill="1" applyBorder="1" applyAlignment="1" applyProtection="1">
      <alignment horizontal="left" vertical="center" wrapText="1"/>
      <protection locked="0"/>
    </xf>
    <xf numFmtId="0" fontId="3" fillId="0" borderId="10" xfId="81" applyNumberFormat="1" applyFont="1" applyBorder="1" applyAlignment="1">
      <alignment horizontal="center" vertical="center"/>
      <protection/>
    </xf>
    <xf numFmtId="203" fontId="4" fillId="0" borderId="10" xfId="81" applyNumberFormat="1" applyFont="1" applyBorder="1" applyAlignment="1">
      <alignment horizontal="center" vertical="center"/>
      <protection/>
    </xf>
    <xf numFmtId="203" fontId="4" fillId="0" borderId="10" xfId="81" applyNumberFormat="1" applyFont="1" applyFill="1" applyBorder="1" applyAlignment="1">
      <alignment horizontal="center" vertical="center"/>
      <protection/>
    </xf>
    <xf numFmtId="0" fontId="4" fillId="0" borderId="10" xfId="120" applyFont="1" applyFill="1" applyBorder="1" applyAlignment="1">
      <alignment horizontal="left" vertical="center" wrapText="1"/>
      <protection/>
    </xf>
    <xf numFmtId="0" fontId="3" fillId="0" borderId="0" xfId="91" applyFont="1" applyFill="1" applyBorder="1" applyAlignment="1">
      <alignment horizontal="center" vertical="center"/>
      <protection/>
    </xf>
    <xf numFmtId="0" fontId="7" fillId="0" borderId="0" xfId="81" applyNumberFormat="1" applyFont="1" applyFill="1" applyAlignment="1">
      <alignment horizontal="left"/>
      <protection/>
    </xf>
    <xf numFmtId="0" fontId="7" fillId="0" borderId="0" xfId="58" applyFont="1" applyFill="1" applyAlignment="1">
      <alignment wrapText="1"/>
      <protection/>
    </xf>
    <xf numFmtId="197" fontId="5" fillId="0" borderId="0" xfId="58" applyNumberFormat="1" applyFont="1" applyFill="1" applyBorder="1" applyAlignment="1">
      <alignment horizontal="center" vertical="center"/>
      <protection/>
    </xf>
    <xf numFmtId="0" fontId="16" fillId="0" borderId="0" xfId="91" applyFont="1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197" fontId="3" fillId="0" borderId="10" xfId="58" applyNumberFormat="1" applyFont="1" applyFill="1" applyBorder="1" applyAlignment="1">
      <alignment horizontal="center" vertical="center"/>
      <protection/>
    </xf>
    <xf numFmtId="0" fontId="14" fillId="0" borderId="10" xfId="91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4" fillId="0" borderId="10" xfId="122" applyFont="1" applyFill="1" applyBorder="1" applyAlignment="1" applyProtection="1">
      <alignment horizontal="left" vertical="center" wrapText="1"/>
      <protection hidden="1"/>
    </xf>
    <xf numFmtId="49" fontId="3" fillId="0" borderId="10" xfId="117" applyNumberFormat="1" applyFont="1" applyFill="1" applyBorder="1" applyAlignment="1">
      <alignment horizontal="center" vertical="center" wrapText="1"/>
      <protection/>
    </xf>
    <xf numFmtId="0" fontId="4" fillId="0" borderId="10" xfId="121" applyFont="1" applyFill="1" applyBorder="1" applyAlignment="1">
      <alignment horizontal="left" vertical="center" wrapText="1"/>
      <protection/>
    </xf>
    <xf numFmtId="0" fontId="54" fillId="0" borderId="0" xfId="0" applyFont="1" applyFill="1" applyBorder="1" applyAlignment="1">
      <alignment horizontal="center" vertical="center"/>
    </xf>
    <xf numFmtId="0" fontId="7" fillId="0" borderId="0" xfId="58" applyFont="1" applyFill="1" applyAlignment="1">
      <alignment/>
      <protection/>
    </xf>
    <xf numFmtId="0" fontId="55" fillId="0" borderId="10" xfId="0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3" fillId="0" borderId="0" xfId="115" applyFont="1" applyFill="1" applyBorder="1" applyAlignment="1" applyProtection="1">
      <alignment vertical="center" wrapText="1"/>
      <protection locked="0"/>
    </xf>
    <xf numFmtId="0" fontId="4" fillId="0" borderId="0" xfId="82" applyFont="1" applyFill="1" applyBorder="1" applyAlignment="1">
      <alignment horizontal="left" vertical="center" wrapText="1"/>
      <protection/>
    </xf>
    <xf numFmtId="0" fontId="54" fillId="0" borderId="0" xfId="0" applyFont="1" applyFill="1" applyBorder="1" applyAlignment="1">
      <alignment horizontal="center" vertical="center" wrapText="1"/>
    </xf>
    <xf numFmtId="1" fontId="3" fillId="0" borderId="10" xfId="58" applyNumberFormat="1" applyFont="1" applyFill="1" applyBorder="1" applyAlignment="1">
      <alignment horizontal="center" vertical="center"/>
      <protection/>
    </xf>
    <xf numFmtId="0" fontId="8" fillId="0" borderId="0" xfId="81" applyFont="1" applyFill="1" applyAlignment="1">
      <alignment/>
      <protection/>
    </xf>
    <xf numFmtId="0" fontId="7" fillId="0" borderId="0" xfId="58" applyFont="1" applyFill="1" applyAlignment="1">
      <alignment horizontal="center"/>
      <protection/>
    </xf>
    <xf numFmtId="0" fontId="15" fillId="0" borderId="10" xfId="81" applyFont="1" applyFill="1" applyBorder="1" applyAlignment="1">
      <alignment horizontal="center" vertical="center" wrapText="1"/>
      <protection/>
    </xf>
    <xf numFmtId="0" fontId="15" fillId="0" borderId="10" xfId="81" applyFont="1" applyFill="1" applyBorder="1" applyAlignment="1">
      <alignment horizontal="center" vertical="center"/>
      <protection/>
    </xf>
    <xf numFmtId="0" fontId="7" fillId="0" borderId="13" xfId="58" applyFont="1" applyFill="1" applyBorder="1" applyAlignment="1">
      <alignment horizontal="center" vertical="center"/>
      <protection/>
    </xf>
    <xf numFmtId="0" fontId="7" fillId="0" borderId="13" xfId="81" applyFont="1" applyFill="1" applyBorder="1" applyAlignment="1">
      <alignment horizontal="center" vertical="center" textRotation="90"/>
      <protection/>
    </xf>
    <xf numFmtId="0" fontId="4" fillId="0" borderId="11" xfId="0" applyFont="1" applyFill="1" applyBorder="1" applyAlignment="1">
      <alignment horizontal="center" vertical="center"/>
    </xf>
    <xf numFmtId="203" fontId="6" fillId="0" borderId="0" xfId="81" applyNumberFormat="1" applyFont="1" applyFill="1" applyBorder="1" applyAlignment="1">
      <alignment horizontal="center" vertical="center"/>
      <protection/>
    </xf>
    <xf numFmtId="203" fontId="6" fillId="0" borderId="0" xfId="81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17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8" fillId="0" borderId="11" xfId="58" applyFont="1" applyBorder="1" applyAlignment="1">
      <alignment horizontal="center" vertical="center" textRotation="90" wrapText="1"/>
      <protection/>
    </xf>
    <xf numFmtId="0" fontId="4" fillId="0" borderId="10" xfId="107" applyFont="1" applyFill="1" applyBorder="1" applyAlignment="1">
      <alignment horizontal="left" vertical="center" wrapText="1"/>
      <protection/>
    </xf>
    <xf numFmtId="0" fontId="4" fillId="0" borderId="10" xfId="112" applyFont="1" applyFill="1" applyBorder="1" applyAlignment="1">
      <alignment horizontal="left" vertical="center" wrapText="1"/>
      <protection/>
    </xf>
    <xf numFmtId="0" fontId="4" fillId="0" borderId="10" xfId="115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3" fillId="0" borderId="15" xfId="91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left" vertical="center" wrapText="1"/>
      <protection/>
    </xf>
    <xf numFmtId="0" fontId="4" fillId="0" borderId="10" xfId="60" applyFont="1" applyFill="1" applyBorder="1" applyAlignment="1">
      <alignment horizontal="left" vertical="center"/>
      <protection/>
    </xf>
    <xf numFmtId="0" fontId="4" fillId="0" borderId="10" xfId="61" applyFont="1" applyFill="1" applyBorder="1" applyAlignment="1" applyProtection="1">
      <alignment horizontal="left" vertical="center" wrapText="1"/>
      <protection locked="0"/>
    </xf>
    <xf numFmtId="49" fontId="9" fillId="0" borderId="10" xfId="60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6" fillId="0" borderId="10" xfId="101" applyFont="1" applyFill="1" applyBorder="1" applyAlignment="1">
      <alignment horizontal="left" vertical="center" wrapText="1"/>
      <protection/>
    </xf>
    <xf numFmtId="0" fontId="4" fillId="0" borderId="10" xfId="113" applyFont="1" applyFill="1" applyBorder="1" applyAlignment="1" applyProtection="1">
      <alignment vertical="center" wrapText="1"/>
      <protection locked="0"/>
    </xf>
    <xf numFmtId="49" fontId="54" fillId="0" borderId="10" xfId="82" applyNumberFormat="1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left" vertical="center" wrapText="1"/>
    </xf>
    <xf numFmtId="0" fontId="3" fillId="0" borderId="10" xfId="116" applyFont="1" applyFill="1" applyBorder="1" applyAlignment="1" applyProtection="1">
      <alignment vertical="center" wrapText="1"/>
      <protection locked="0"/>
    </xf>
    <xf numFmtId="0" fontId="4" fillId="0" borderId="10" xfId="97" applyFont="1" applyFill="1" applyBorder="1" applyAlignment="1">
      <alignment horizontal="left" vertical="center" wrapText="1"/>
      <protection/>
    </xf>
    <xf numFmtId="49" fontId="55" fillId="0" borderId="10" xfId="82" applyNumberFormat="1" applyFont="1" applyFill="1" applyBorder="1" applyAlignment="1">
      <alignment horizontal="center" vertical="center"/>
      <protection/>
    </xf>
    <xf numFmtId="0" fontId="4" fillId="0" borderId="10" xfId="114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119" applyFont="1" applyFill="1" applyBorder="1" applyAlignment="1" applyProtection="1">
      <alignment horizontal="left" vertical="center" wrapText="1"/>
      <protection locked="0"/>
    </xf>
    <xf numFmtId="0" fontId="5" fillId="0" borderId="16" xfId="91" applyFont="1" applyFill="1" applyBorder="1" applyAlignment="1">
      <alignment vertical="center"/>
      <protection/>
    </xf>
    <xf numFmtId="49" fontId="5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10" xfId="58" applyFont="1" applyFill="1" applyBorder="1" applyAlignment="1">
      <alignment horizontal="center" vertical="center"/>
      <protection/>
    </xf>
    <xf numFmtId="0" fontId="8" fillId="0" borderId="10" xfId="81" applyFont="1" applyBorder="1" applyAlignment="1">
      <alignment horizontal="center" vertical="center" wrapText="1"/>
      <protection/>
    </xf>
    <xf numFmtId="0" fontId="13" fillId="0" borderId="10" xfId="58" applyFont="1" applyBorder="1" applyAlignment="1">
      <alignment horizontal="center" vertical="center" textRotation="90" wrapText="1"/>
      <protection/>
    </xf>
    <xf numFmtId="0" fontId="13" fillId="0" borderId="13" xfId="58" applyFont="1" applyBorder="1" applyAlignment="1">
      <alignment horizontal="center" vertical="center" textRotation="90" wrapText="1"/>
      <protection/>
    </xf>
    <xf numFmtId="0" fontId="13" fillId="0" borderId="11" xfId="58" applyFont="1" applyBorder="1" applyAlignment="1">
      <alignment horizontal="center" vertical="center" textRotation="90" wrapText="1"/>
      <protection/>
    </xf>
    <xf numFmtId="0" fontId="8" fillId="0" borderId="17" xfId="81" applyFont="1" applyBorder="1" applyAlignment="1">
      <alignment horizontal="center" vertical="center" textRotation="90" wrapText="1"/>
      <protection/>
    </xf>
    <xf numFmtId="0" fontId="8" fillId="0" borderId="15" xfId="81" applyFont="1" applyBorder="1" applyAlignment="1">
      <alignment horizontal="center" vertical="center" textRotation="90" wrapText="1"/>
      <protection/>
    </xf>
    <xf numFmtId="0" fontId="8" fillId="0" borderId="13" xfId="58" applyFont="1" applyBorder="1" applyAlignment="1">
      <alignment horizontal="center" vertical="center" wrapText="1"/>
      <protection/>
    </xf>
    <xf numFmtId="0" fontId="8" fillId="0" borderId="11" xfId="58" applyFont="1" applyBorder="1" applyAlignment="1">
      <alignment horizontal="center" vertical="center" wrapText="1"/>
      <protection/>
    </xf>
    <xf numFmtId="0" fontId="8" fillId="0" borderId="13" xfId="58" applyFont="1" applyBorder="1" applyAlignment="1">
      <alignment horizontal="center" vertical="center" textRotation="90" wrapText="1"/>
      <protection/>
    </xf>
    <xf numFmtId="0" fontId="8" fillId="0" borderId="11" xfId="58" applyFont="1" applyBorder="1" applyAlignment="1">
      <alignment horizontal="center" vertical="center" textRotation="90" wrapText="1"/>
      <protection/>
    </xf>
    <xf numFmtId="0" fontId="8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8" xfId="81" applyFont="1" applyBorder="1" applyAlignment="1">
      <alignment horizontal="center" vertical="center" wrapText="1"/>
      <protection/>
    </xf>
    <xf numFmtId="0" fontId="8" fillId="0" borderId="19" xfId="81" applyFont="1" applyBorder="1" applyAlignment="1">
      <alignment horizontal="center" vertical="center" wrapText="1"/>
      <protection/>
    </xf>
    <xf numFmtId="0" fontId="8" fillId="0" borderId="20" xfId="81" applyFont="1" applyBorder="1" applyAlignment="1">
      <alignment horizontal="center" vertical="center" wrapText="1"/>
      <protection/>
    </xf>
    <xf numFmtId="0" fontId="8" fillId="0" borderId="21" xfId="81" applyFont="1" applyBorder="1" applyAlignment="1">
      <alignment horizontal="center" vertical="center" wrapText="1"/>
      <protection/>
    </xf>
    <xf numFmtId="0" fontId="8" fillId="0" borderId="22" xfId="81" applyFont="1" applyBorder="1" applyAlignment="1">
      <alignment horizontal="center" vertical="center" wrapText="1"/>
      <protection/>
    </xf>
    <xf numFmtId="0" fontId="8" fillId="0" borderId="10" xfId="116" applyFont="1" applyFill="1" applyBorder="1" applyAlignment="1" applyProtection="1">
      <alignment horizontal="center" vertical="center" textRotation="90" wrapText="1"/>
      <protection locked="0"/>
    </xf>
    <xf numFmtId="0" fontId="8" fillId="0" borderId="17" xfId="81" applyFont="1" applyBorder="1" applyAlignment="1">
      <alignment horizontal="center" vertical="center" wrapText="1"/>
      <protection/>
    </xf>
    <xf numFmtId="0" fontId="8" fillId="0" borderId="15" xfId="81" applyFont="1" applyBorder="1" applyAlignment="1">
      <alignment horizontal="center" vertical="center" wrapText="1"/>
      <protection/>
    </xf>
    <xf numFmtId="0" fontId="8" fillId="0" borderId="23" xfId="58" applyFont="1" applyBorder="1" applyAlignment="1">
      <alignment horizontal="center" vertical="center" textRotation="90" wrapText="1"/>
      <protection/>
    </xf>
    <xf numFmtId="0" fontId="8" fillId="0" borderId="24" xfId="58" applyFont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8" fillId="0" borderId="25" xfId="81" applyFont="1" applyBorder="1" applyAlignment="1">
      <alignment horizontal="center" vertical="center" wrapText="1"/>
      <protection/>
    </xf>
    <xf numFmtId="0" fontId="8" fillId="0" borderId="26" xfId="81" applyFont="1" applyBorder="1" applyAlignment="1">
      <alignment horizontal="center" vertical="center" wrapText="1"/>
      <protection/>
    </xf>
    <xf numFmtId="0" fontId="8" fillId="0" borderId="16" xfId="81" applyFont="1" applyBorder="1" applyAlignment="1">
      <alignment horizontal="center" vertical="center" wrapText="1"/>
      <protection/>
    </xf>
    <xf numFmtId="0" fontId="5" fillId="0" borderId="10" xfId="9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27" xfId="58" applyFont="1" applyFill="1" applyBorder="1" applyAlignment="1">
      <alignment horizontal="right"/>
      <protection/>
    </xf>
    <xf numFmtId="0" fontId="8" fillId="0" borderId="10" xfId="58" applyFont="1" applyFill="1" applyBorder="1" applyAlignment="1">
      <alignment horizontal="center" vertical="center" textRotation="90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8" fillId="0" borderId="13" xfId="58" applyFont="1" applyFill="1" applyBorder="1" applyAlignment="1">
      <alignment horizontal="center" vertical="center" wrapText="1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0" fontId="8" fillId="0" borderId="13" xfId="58" applyFont="1" applyFill="1" applyBorder="1" applyAlignment="1">
      <alignment horizontal="center" vertical="center" textRotation="90" wrapText="1"/>
      <protection/>
    </xf>
    <xf numFmtId="0" fontId="5" fillId="0" borderId="10" xfId="91" applyFont="1" applyFill="1" applyBorder="1" applyAlignment="1">
      <alignment horizontal="center" vertical="center"/>
      <protection/>
    </xf>
    <xf numFmtId="0" fontId="13" fillId="0" borderId="10" xfId="58" applyFont="1" applyFill="1" applyBorder="1" applyAlignment="1">
      <alignment horizontal="center" vertical="center" textRotation="90" wrapText="1"/>
      <protection/>
    </xf>
    <xf numFmtId="0" fontId="13" fillId="0" borderId="13" xfId="58" applyFont="1" applyFill="1" applyBorder="1" applyAlignment="1">
      <alignment horizontal="center" vertical="center" textRotation="90" wrapText="1"/>
      <protection/>
    </xf>
    <xf numFmtId="0" fontId="13" fillId="0" borderId="11" xfId="58" applyFont="1" applyFill="1" applyBorder="1" applyAlignment="1">
      <alignment horizontal="center" vertical="center" textRotation="90" wrapText="1"/>
      <protection/>
    </xf>
    <xf numFmtId="0" fontId="8" fillId="0" borderId="10" xfId="81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/>
      <protection/>
    </xf>
    <xf numFmtId="0" fontId="7" fillId="0" borderId="10" xfId="58" applyFont="1" applyFill="1" applyBorder="1">
      <alignment/>
      <protection/>
    </xf>
    <xf numFmtId="197" fontId="4" fillId="0" borderId="25" xfId="58" applyNumberFormat="1" applyFont="1" applyFill="1" applyBorder="1" applyAlignment="1">
      <alignment horizontal="center" vertical="center"/>
      <protection/>
    </xf>
    <xf numFmtId="197" fontId="4" fillId="0" borderId="26" xfId="58" applyNumberFormat="1" applyFont="1" applyFill="1" applyBorder="1" applyAlignment="1">
      <alignment horizontal="center" vertical="center"/>
      <protection/>
    </xf>
    <xf numFmtId="197" fontId="4" fillId="0" borderId="16" xfId="58" applyNumberFormat="1" applyFont="1" applyFill="1" applyBorder="1" applyAlignment="1">
      <alignment horizontal="center" vertical="center"/>
      <protection/>
    </xf>
    <xf numFmtId="0" fontId="57" fillId="0" borderId="0" xfId="0" applyFont="1" applyFill="1" applyAlignment="1">
      <alignment horizontal="center" vertic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2" xfId="57"/>
    <cellStyle name="Обычный 2 2" xfId="58"/>
    <cellStyle name="Обычный 2 2 10" xfId="59"/>
    <cellStyle name="Обычный 2 2 2" xfId="60"/>
    <cellStyle name="Обычный 2 2 3" xfId="61"/>
    <cellStyle name="Обычный 2 2 4" xfId="62"/>
    <cellStyle name="Обычный 2 2 5" xfId="63"/>
    <cellStyle name="Обычный 2 2 6" xfId="64"/>
    <cellStyle name="Обычный 2 2 7" xfId="65"/>
    <cellStyle name="Обычный 2 2 8" xfId="66"/>
    <cellStyle name="Обычный 2 2 9" xfId="67"/>
    <cellStyle name="Обычный 2 3" xfId="68"/>
    <cellStyle name="Обычный 2 3 2" xfId="69"/>
    <cellStyle name="Обычный 2 4" xfId="70"/>
    <cellStyle name="Обычный 2 4 2" xfId="71"/>
    <cellStyle name="Обычный 2 4 3" xfId="72"/>
    <cellStyle name="Обычный 2 4 4" xfId="73"/>
    <cellStyle name="Обычный 2 4 5" xfId="74"/>
    <cellStyle name="Обычный 2 4 6" xfId="75"/>
    <cellStyle name="Обычный 2 5" xfId="76"/>
    <cellStyle name="Обычный 2 6" xfId="77"/>
    <cellStyle name="Обычный 2 7" xfId="78"/>
    <cellStyle name="Обычный 2 8" xfId="79"/>
    <cellStyle name="Обычный 2_Выездка ноябрь 2010 г." xfId="80"/>
    <cellStyle name="Обычный 3" xfId="81"/>
    <cellStyle name="Обычный 3 2" xfId="82"/>
    <cellStyle name="Обычный 3 2 2" xfId="83"/>
    <cellStyle name="Обычный 3 2 2 2" xfId="84"/>
    <cellStyle name="Обычный 3 2 2 3" xfId="85"/>
    <cellStyle name="Обычный 3 2 2 4" xfId="86"/>
    <cellStyle name="Обычный 3 2 2 5" xfId="87"/>
    <cellStyle name="Обычный 3 2 2 6" xfId="88"/>
    <cellStyle name="Обычный 3 3 2" xfId="89"/>
    <cellStyle name="Обычный 3 4" xfId="90"/>
    <cellStyle name="Обычный 4" xfId="91"/>
    <cellStyle name="Обычный 4 2" xfId="92"/>
    <cellStyle name="Обычный 4 2 2" xfId="93"/>
    <cellStyle name="Обычный 5" xfId="94"/>
    <cellStyle name="Обычный 6" xfId="95"/>
    <cellStyle name="Обычный 6 2" xfId="96"/>
    <cellStyle name="Обычный 6 3" xfId="97"/>
    <cellStyle name="Обычный 6 3 2" xfId="98"/>
    <cellStyle name="Обычный 6 4" xfId="99"/>
    <cellStyle name="Обычный 7" xfId="100"/>
    <cellStyle name="Обычный 7 2" xfId="101"/>
    <cellStyle name="Обычный 7 3" xfId="102"/>
    <cellStyle name="Обычный 7 4" xfId="103"/>
    <cellStyle name="Обычный 7 5" xfId="104"/>
    <cellStyle name="Обычный 7 6" xfId="105"/>
    <cellStyle name="Обычный 8" xfId="106"/>
    <cellStyle name="Обычный 8 2" xfId="107"/>
    <cellStyle name="Обычный 9" xfId="108"/>
    <cellStyle name="Обычный_Выездка ноябрь 2010 г. 2 2 2" xfId="109"/>
    <cellStyle name="Обычный_Детские выездка.xls5" xfId="110"/>
    <cellStyle name="Обычный_Детские выездка.xls5_старт фаворит" xfId="111"/>
    <cellStyle name="Обычный_конкур f 2" xfId="112"/>
    <cellStyle name="Обычный_конкур К_Созвездие апрель 2012" xfId="113"/>
    <cellStyle name="Обычный_конкур1" xfId="114"/>
    <cellStyle name="Обычный_конкур1 2" xfId="115"/>
    <cellStyle name="Обычный_Лист Microsoft Excel" xfId="116"/>
    <cellStyle name="Обычный_Лист1 2" xfId="117"/>
    <cellStyle name="Обычный_Лист1 2 2 2" xfId="118"/>
    <cellStyle name="Обычный_ПРИМЕРЫ ТЕХ.РЕЗУЛЬТАТОВ - Конкур" xfId="119"/>
    <cellStyle name="Обычный_Россия (В) юниоры" xfId="120"/>
    <cellStyle name="Обычный_Россия (В) юниоры 3" xfId="121"/>
    <cellStyle name="Обычный_Тех.рез.езда молод.лош." xfId="122"/>
    <cellStyle name="Обычный_ЧМ выездка" xfId="123"/>
    <cellStyle name="Плохой" xfId="124"/>
    <cellStyle name="Пояснение" xfId="125"/>
    <cellStyle name="Примечание" xfId="126"/>
    <cellStyle name="Percent" xfId="127"/>
    <cellStyle name="Связанная ячейка" xfId="128"/>
    <cellStyle name="Текст предупреждения" xfId="129"/>
    <cellStyle name="Comma" xfId="130"/>
    <cellStyle name="Comma [0]" xfId="131"/>
    <cellStyle name="Хороший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304800</xdr:colOff>
      <xdr:row>0</xdr:row>
      <xdr:rowOff>0</xdr:rowOff>
    </xdr:from>
    <xdr:to>
      <xdr:col>21</xdr:col>
      <xdr:colOff>552450</xdr:colOff>
      <xdr:row>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0"/>
          <a:ext cx="1323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4</xdr:col>
      <xdr:colOff>400050</xdr:colOff>
      <xdr:row>2</xdr:row>
      <xdr:rowOff>304800</xdr:rowOff>
    </xdr:to>
    <xdr:pic>
      <xdr:nvPicPr>
        <xdr:cNvPr id="2" name="Рисунок 2" descr="Конкор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2628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304800</xdr:colOff>
      <xdr:row>0</xdr:row>
      <xdr:rowOff>0</xdr:rowOff>
    </xdr:from>
    <xdr:to>
      <xdr:col>21</xdr:col>
      <xdr:colOff>552450</xdr:colOff>
      <xdr:row>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0"/>
          <a:ext cx="1323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4</xdr:col>
      <xdr:colOff>400050</xdr:colOff>
      <xdr:row>2</xdr:row>
      <xdr:rowOff>304800</xdr:rowOff>
    </xdr:to>
    <xdr:pic>
      <xdr:nvPicPr>
        <xdr:cNvPr id="2" name="Рисунок 2" descr="Конкор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2628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114300</xdr:colOff>
      <xdr:row>0</xdr:row>
      <xdr:rowOff>9525</xdr:rowOff>
    </xdr:from>
    <xdr:to>
      <xdr:col>22</xdr:col>
      <xdr:colOff>438150</xdr:colOff>
      <xdr:row>4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9525"/>
          <a:ext cx="13525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238125</xdr:colOff>
      <xdr:row>2</xdr:row>
      <xdr:rowOff>285750</xdr:rowOff>
    </xdr:to>
    <xdr:pic>
      <xdr:nvPicPr>
        <xdr:cNvPr id="2" name="Рисунок 2" descr="Конкор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2647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0</xdr:row>
      <xdr:rowOff>9525</xdr:rowOff>
    </xdr:from>
    <xdr:to>
      <xdr:col>21</xdr:col>
      <xdr:colOff>542925</xdr:colOff>
      <xdr:row>4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9525"/>
          <a:ext cx="1295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238125</xdr:colOff>
      <xdr:row>2</xdr:row>
      <xdr:rowOff>285750</xdr:rowOff>
    </xdr:to>
    <xdr:pic>
      <xdr:nvPicPr>
        <xdr:cNvPr id="2" name="Рисунок 2" descr="Конкор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2647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114300</xdr:colOff>
      <xdr:row>0</xdr:row>
      <xdr:rowOff>9525</xdr:rowOff>
    </xdr:from>
    <xdr:to>
      <xdr:col>22</xdr:col>
      <xdr:colOff>438150</xdr:colOff>
      <xdr:row>4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9525"/>
          <a:ext cx="13525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238125</xdr:colOff>
      <xdr:row>2</xdr:row>
      <xdr:rowOff>285750</xdr:rowOff>
    </xdr:to>
    <xdr:pic>
      <xdr:nvPicPr>
        <xdr:cNvPr id="2" name="Рисунок 2" descr="Конкор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2647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238125</xdr:colOff>
      <xdr:row>2</xdr:row>
      <xdr:rowOff>266700</xdr:rowOff>
    </xdr:to>
    <xdr:pic>
      <xdr:nvPicPr>
        <xdr:cNvPr id="1" name="Рисунок 2" descr="Конкор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0</xdr:row>
      <xdr:rowOff>0</xdr:rowOff>
    </xdr:from>
    <xdr:to>
      <xdr:col>22</xdr:col>
      <xdr:colOff>428625</xdr:colOff>
      <xdr:row>3</xdr:row>
      <xdr:rowOff>190500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72925" y="0"/>
          <a:ext cx="12096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238125</xdr:colOff>
      <xdr:row>2</xdr:row>
      <xdr:rowOff>266700</xdr:rowOff>
    </xdr:to>
    <xdr:pic>
      <xdr:nvPicPr>
        <xdr:cNvPr id="1" name="Рисунок 2" descr="Конкор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0</xdr:row>
      <xdr:rowOff>0</xdr:rowOff>
    </xdr:from>
    <xdr:to>
      <xdr:col>22</xdr:col>
      <xdr:colOff>428625</xdr:colOff>
      <xdr:row>3</xdr:row>
      <xdr:rowOff>190500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72925" y="0"/>
          <a:ext cx="12096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238125</xdr:colOff>
      <xdr:row>2</xdr:row>
      <xdr:rowOff>266700</xdr:rowOff>
    </xdr:to>
    <xdr:pic>
      <xdr:nvPicPr>
        <xdr:cNvPr id="1" name="Рисунок 2" descr="Конкор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228600</xdr:colOff>
      <xdr:row>0</xdr:row>
      <xdr:rowOff>0</xdr:rowOff>
    </xdr:from>
    <xdr:to>
      <xdr:col>22</xdr:col>
      <xdr:colOff>561975</xdr:colOff>
      <xdr:row>3</xdr:row>
      <xdr:rowOff>190500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44375" y="0"/>
          <a:ext cx="1276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zoomScale="90" zoomScaleNormal="90" workbookViewId="0" topLeftCell="A7">
      <selection activeCell="C11" sqref="C11"/>
    </sheetView>
  </sheetViews>
  <sheetFormatPr defaultColWidth="9.140625" defaultRowHeight="12.75"/>
  <cols>
    <col min="1" max="1" width="4.7109375" style="0" customWidth="1"/>
    <col min="2" max="2" width="6.7109375" style="0" hidden="1" customWidth="1"/>
    <col min="3" max="3" width="28.7109375" style="0" customWidth="1"/>
    <col min="4" max="4" width="8.7109375" style="0" hidden="1" customWidth="1"/>
    <col min="5" max="5" width="6.7109375" style="0" customWidth="1"/>
    <col min="6" max="6" width="40.7109375" style="0" customWidth="1"/>
    <col min="7" max="7" width="8.7109375" style="0" hidden="1" customWidth="1"/>
    <col min="8" max="8" width="17.7109375" style="0" hidden="1" customWidth="1"/>
    <col min="9" max="9" width="24.7109375" style="0" customWidth="1"/>
    <col min="10" max="10" width="6.7109375" style="0" customWidth="1"/>
    <col min="11" max="11" width="8.7109375" style="0" customWidth="1"/>
    <col min="12" max="12" width="4.7109375" style="0" customWidth="1"/>
    <col min="13" max="13" width="6.7109375" style="0" customWidth="1"/>
    <col min="14" max="14" width="8.7109375" style="0" customWidth="1"/>
    <col min="15" max="15" width="4.7109375" style="0" customWidth="1"/>
    <col min="16" max="16" width="6.7109375" style="0" customWidth="1"/>
    <col min="17" max="17" width="8.7109375" style="0" customWidth="1"/>
    <col min="18" max="20" width="4.7109375" style="0" customWidth="1"/>
    <col min="21" max="21" width="6.7109375" style="0" customWidth="1"/>
    <col min="22" max="22" width="8.7109375" style="0" customWidth="1"/>
    <col min="23" max="23" width="6.7109375" style="0" hidden="1" customWidth="1"/>
  </cols>
  <sheetData>
    <row r="1" spans="1:23" s="7" customFormat="1" ht="24.75" customHeight="1">
      <c r="A1" s="170" t="s">
        <v>45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</row>
    <row r="2" spans="1:23" s="7" customFormat="1" ht="24.75" customHeight="1">
      <c r="A2" s="175" t="s">
        <v>274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s="7" customFormat="1" ht="24.75" customHeight="1">
      <c r="A3" s="170" t="s">
        <v>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</row>
    <row r="4" spans="1:23" ht="24.75" customHeight="1">
      <c r="A4" s="170" t="s">
        <v>14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</row>
    <row r="5" spans="1:23" ht="24.75" customHeight="1">
      <c r="A5" s="172" t="s">
        <v>276</v>
      </c>
      <c r="B5" s="172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</row>
    <row r="6" spans="1:23" s="15" customFormat="1" ht="24.75" customHeight="1">
      <c r="A6" s="10" t="s">
        <v>33</v>
      </c>
      <c r="B6" s="10"/>
      <c r="C6" s="11"/>
      <c r="D6" s="12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74" t="s">
        <v>86</v>
      </c>
      <c r="S6" s="174"/>
      <c r="T6" s="174"/>
      <c r="U6" s="174"/>
      <c r="V6" s="174"/>
      <c r="W6" s="174"/>
    </row>
    <row r="7" spans="1:23" ht="19.5" customHeight="1">
      <c r="A7" s="149" t="s">
        <v>1</v>
      </c>
      <c r="B7" s="163" t="s">
        <v>15</v>
      </c>
      <c r="C7" s="164" t="s">
        <v>12</v>
      </c>
      <c r="D7" s="155" t="s">
        <v>10</v>
      </c>
      <c r="E7" s="166" t="s">
        <v>9</v>
      </c>
      <c r="F7" s="168" t="s">
        <v>13</v>
      </c>
      <c r="G7" s="155" t="s">
        <v>10</v>
      </c>
      <c r="H7" s="155" t="s">
        <v>8</v>
      </c>
      <c r="I7" s="158" t="s">
        <v>4</v>
      </c>
      <c r="J7" s="160" t="s">
        <v>34</v>
      </c>
      <c r="K7" s="161"/>
      <c r="L7" s="162"/>
      <c r="M7" s="160" t="s">
        <v>5</v>
      </c>
      <c r="N7" s="161"/>
      <c r="O7" s="162"/>
      <c r="P7" s="160" t="s">
        <v>35</v>
      </c>
      <c r="Q7" s="161"/>
      <c r="R7" s="162"/>
      <c r="S7" s="146" t="s">
        <v>18</v>
      </c>
      <c r="T7" s="147" t="s">
        <v>19</v>
      </c>
      <c r="U7" s="149" t="s">
        <v>6</v>
      </c>
      <c r="V7" s="151" t="s">
        <v>16</v>
      </c>
      <c r="W7" s="153" t="s">
        <v>24</v>
      </c>
    </row>
    <row r="8" spans="1:23" ht="39.75" customHeight="1">
      <c r="A8" s="150"/>
      <c r="B8" s="163"/>
      <c r="C8" s="165"/>
      <c r="D8" s="156"/>
      <c r="E8" s="167"/>
      <c r="F8" s="169"/>
      <c r="G8" s="156"/>
      <c r="H8" s="157"/>
      <c r="I8" s="159"/>
      <c r="J8" s="74" t="s">
        <v>11</v>
      </c>
      <c r="K8" s="75" t="s">
        <v>0</v>
      </c>
      <c r="L8" s="74" t="s">
        <v>1</v>
      </c>
      <c r="M8" s="74" t="s">
        <v>11</v>
      </c>
      <c r="N8" s="75" t="s">
        <v>0</v>
      </c>
      <c r="O8" s="74" t="s">
        <v>1</v>
      </c>
      <c r="P8" s="74" t="s">
        <v>11</v>
      </c>
      <c r="Q8" s="75" t="s">
        <v>0</v>
      </c>
      <c r="R8" s="74" t="s">
        <v>1</v>
      </c>
      <c r="S8" s="146"/>
      <c r="T8" s="148"/>
      <c r="U8" s="150"/>
      <c r="V8" s="152"/>
      <c r="W8" s="154"/>
    </row>
    <row r="9" spans="1:23" ht="31.5" customHeight="1">
      <c r="A9" s="145" t="s">
        <v>78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19"/>
    </row>
    <row r="10" spans="1:23" ht="31.5" customHeight="1">
      <c r="A10" s="77">
        <f>RANK(U10,$U$10:$U$11,0)</f>
        <v>1</v>
      </c>
      <c r="B10" s="56" t="s">
        <v>56</v>
      </c>
      <c r="C10" s="95" t="s">
        <v>61</v>
      </c>
      <c r="D10" s="59" t="s">
        <v>62</v>
      </c>
      <c r="E10" s="56" t="s">
        <v>46</v>
      </c>
      <c r="F10" s="2" t="s">
        <v>249</v>
      </c>
      <c r="G10" s="59" t="s">
        <v>250</v>
      </c>
      <c r="H10" s="57" t="s">
        <v>251</v>
      </c>
      <c r="I10" s="58" t="s">
        <v>60</v>
      </c>
      <c r="J10" s="60">
        <v>259.5</v>
      </c>
      <c r="K10" s="61">
        <f>ROUND(J10/3.9,5)</f>
        <v>66.53846</v>
      </c>
      <c r="L10" s="62">
        <f>RANK(K10,K$10:K$11,0)</f>
        <v>1</v>
      </c>
      <c r="M10" s="60">
        <v>262</v>
      </c>
      <c r="N10" s="61">
        <f>ROUND(M10/3.9,5)</f>
        <v>67.17949</v>
      </c>
      <c r="O10" s="62">
        <f>RANK(N10,N$10:N$11,0)</f>
        <v>1</v>
      </c>
      <c r="P10" s="60">
        <v>253</v>
      </c>
      <c r="Q10" s="61">
        <f>ROUND(P10/3.9,5)</f>
        <v>64.87179</v>
      </c>
      <c r="R10" s="62">
        <f>RANK(Q10,Q$10:Q$11,0)</f>
        <v>2</v>
      </c>
      <c r="S10" s="63"/>
      <c r="T10" s="63"/>
      <c r="U10" s="60">
        <f>J10+M10+P10</f>
        <v>774.5</v>
      </c>
      <c r="V10" s="76">
        <f>ROUND(U10/3.9/3,5)</f>
        <v>66.19658</v>
      </c>
      <c r="W10" s="42"/>
    </row>
    <row r="11" spans="1:23" ht="31.5" customHeight="1">
      <c r="A11" s="77">
        <f>RANK(U11,$U$10:$U$11,0)</f>
        <v>2</v>
      </c>
      <c r="B11" s="56" t="s">
        <v>56</v>
      </c>
      <c r="C11" s="95" t="s">
        <v>61</v>
      </c>
      <c r="D11" s="59" t="s">
        <v>62</v>
      </c>
      <c r="E11" s="56" t="s">
        <v>46</v>
      </c>
      <c r="F11" s="55" t="s">
        <v>57</v>
      </c>
      <c r="G11" s="59" t="s">
        <v>58</v>
      </c>
      <c r="H11" s="57" t="s">
        <v>59</v>
      </c>
      <c r="I11" s="58" t="s">
        <v>60</v>
      </c>
      <c r="J11" s="60">
        <v>253.5</v>
      </c>
      <c r="K11" s="61">
        <f>ROUND(J11/3.9,5)</f>
        <v>65</v>
      </c>
      <c r="L11" s="62">
        <f>RANK(K11,K$10:K$11,0)</f>
        <v>2</v>
      </c>
      <c r="M11" s="60">
        <v>253.5</v>
      </c>
      <c r="N11" s="61">
        <f>ROUND(M11/3.9,5)</f>
        <v>65</v>
      </c>
      <c r="O11" s="62">
        <f>RANK(N11,N$10:N$11,0)</f>
        <v>2</v>
      </c>
      <c r="P11" s="60">
        <v>259</v>
      </c>
      <c r="Q11" s="61">
        <f>ROUND(P11/3.9,5)</f>
        <v>66.41026</v>
      </c>
      <c r="R11" s="62">
        <f>RANK(Q11,Q$10:Q$11,0)</f>
        <v>1</v>
      </c>
      <c r="S11" s="63"/>
      <c r="T11" s="63"/>
      <c r="U11" s="60">
        <f>J11+M11+P11</f>
        <v>766</v>
      </c>
      <c r="V11" s="76">
        <f>ROUND(U11/3.9/3,5)</f>
        <v>65.47009</v>
      </c>
      <c r="W11" s="64"/>
    </row>
    <row r="12" spans="1:23" ht="31.5" customHeight="1">
      <c r="A12" s="145" t="s">
        <v>80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23"/>
    </row>
    <row r="13" spans="1:23" ht="31.5" customHeight="1">
      <c r="A13" s="77"/>
      <c r="B13" s="50">
        <v>2001</v>
      </c>
      <c r="C13" s="5" t="s">
        <v>244</v>
      </c>
      <c r="D13" s="54" t="s">
        <v>245</v>
      </c>
      <c r="E13" s="50" t="s">
        <v>21</v>
      </c>
      <c r="F13" s="2" t="s">
        <v>246</v>
      </c>
      <c r="G13" s="54" t="s">
        <v>247</v>
      </c>
      <c r="H13" s="52" t="s">
        <v>248</v>
      </c>
      <c r="I13" s="53" t="s">
        <v>32</v>
      </c>
      <c r="J13" s="60">
        <v>213.5</v>
      </c>
      <c r="K13" s="61">
        <f>ROUND(J13/3.4,5)</f>
        <v>62.79412</v>
      </c>
      <c r="L13" s="62"/>
      <c r="M13" s="60">
        <v>216.5</v>
      </c>
      <c r="N13" s="61">
        <f>ROUND(M13/3.4,5)</f>
        <v>63.67647</v>
      </c>
      <c r="O13" s="62"/>
      <c r="P13" s="60">
        <v>220</v>
      </c>
      <c r="Q13" s="61">
        <f>ROUND(P13/3.4,5)</f>
        <v>64.70588</v>
      </c>
      <c r="R13" s="62"/>
      <c r="S13" s="63"/>
      <c r="T13" s="63"/>
      <c r="U13" s="60">
        <f>J13+M13+P13</f>
        <v>650</v>
      </c>
      <c r="V13" s="76">
        <f>ROUND(U13/3.4/3,5)</f>
        <v>63.72549</v>
      </c>
      <c r="W13" s="123"/>
    </row>
    <row r="14" spans="1:23" ht="31.5" customHeight="1">
      <c r="A14" s="145" t="s">
        <v>273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23"/>
    </row>
    <row r="15" spans="1:23" ht="31.5" customHeight="1">
      <c r="A15" s="77">
        <f>RANK(U15,$U$15:$U$17,0)</f>
        <v>1</v>
      </c>
      <c r="B15" s="56" t="s">
        <v>87</v>
      </c>
      <c r="C15" s="44" t="s">
        <v>88</v>
      </c>
      <c r="D15" s="59" t="s">
        <v>89</v>
      </c>
      <c r="E15" s="56" t="s">
        <v>46</v>
      </c>
      <c r="F15" s="85" t="s">
        <v>90</v>
      </c>
      <c r="G15" s="59" t="s">
        <v>91</v>
      </c>
      <c r="H15" s="57" t="s">
        <v>92</v>
      </c>
      <c r="I15" s="58" t="s">
        <v>93</v>
      </c>
      <c r="J15" s="60">
        <v>285.5</v>
      </c>
      <c r="K15" s="61">
        <f>ROUND(J15/4.6,5)</f>
        <v>62.06522</v>
      </c>
      <c r="L15" s="62">
        <f>RANK(K15,K$15:K$17,0)</f>
        <v>1</v>
      </c>
      <c r="M15" s="60">
        <v>287.5</v>
      </c>
      <c r="N15" s="61">
        <f>ROUND(M15/4.6,5)</f>
        <v>62.5</v>
      </c>
      <c r="O15" s="62">
        <f>RANK(N15,N$15:N$17,0)</f>
        <v>1</v>
      </c>
      <c r="P15" s="60">
        <v>266.5</v>
      </c>
      <c r="Q15" s="61">
        <f>ROUND(P15/4.6,5)</f>
        <v>57.93478</v>
      </c>
      <c r="R15" s="62">
        <f>RANK(Q15,Q$15:Q$17,0)</f>
        <v>2</v>
      </c>
      <c r="S15" s="63"/>
      <c r="T15" s="63"/>
      <c r="U15" s="60">
        <f>J15+M15+P15</f>
        <v>839.5</v>
      </c>
      <c r="V15" s="76">
        <f>ROUND(U15/4.6/3,5)</f>
        <v>60.83333</v>
      </c>
      <c r="W15" s="123"/>
    </row>
    <row r="16" spans="1:23" ht="31.5" customHeight="1">
      <c r="A16" s="77">
        <f>RANK(U16,$U$15:$U$17,0)</f>
        <v>2</v>
      </c>
      <c r="B16" s="56">
        <v>1974</v>
      </c>
      <c r="C16" s="38" t="s">
        <v>166</v>
      </c>
      <c r="D16" s="59" t="s">
        <v>167</v>
      </c>
      <c r="E16" s="56" t="s">
        <v>46</v>
      </c>
      <c r="F16" s="55" t="s">
        <v>168</v>
      </c>
      <c r="G16" s="59" t="s">
        <v>169</v>
      </c>
      <c r="H16" s="100" t="s">
        <v>170</v>
      </c>
      <c r="I16" s="58" t="s">
        <v>171</v>
      </c>
      <c r="J16" s="60">
        <v>285</v>
      </c>
      <c r="K16" s="61">
        <f>ROUND(J16/4.6,5)</f>
        <v>61.95652</v>
      </c>
      <c r="L16" s="62">
        <f>RANK(K16,K$15:K$17,0)</f>
        <v>2</v>
      </c>
      <c r="M16" s="60">
        <v>276</v>
      </c>
      <c r="N16" s="61">
        <f>ROUND(M16/4.6,5)</f>
        <v>60</v>
      </c>
      <c r="O16" s="62">
        <f>RANK(N16,N$15:N$17,0)</f>
        <v>2</v>
      </c>
      <c r="P16" s="60">
        <v>270.5</v>
      </c>
      <c r="Q16" s="61">
        <f>ROUND(P16/4.6,5)</f>
        <v>58.80435</v>
      </c>
      <c r="R16" s="62">
        <f>RANK(Q16,Q$15:Q$17,0)</f>
        <v>1</v>
      </c>
      <c r="S16" s="63"/>
      <c r="T16" s="63"/>
      <c r="U16" s="60">
        <f>J16+M16+P16</f>
        <v>831.5</v>
      </c>
      <c r="V16" s="76">
        <f>ROUND(U16/4.6/3,5)</f>
        <v>60.25362</v>
      </c>
      <c r="W16" s="123"/>
    </row>
    <row r="17" spans="1:23" ht="31.5" customHeight="1">
      <c r="A17" s="77">
        <f>RANK(U17,$U$15:$U$17,0)</f>
        <v>3</v>
      </c>
      <c r="B17" s="56" t="s">
        <v>70</v>
      </c>
      <c r="C17" s="51" t="s">
        <v>172</v>
      </c>
      <c r="D17" s="59" t="s">
        <v>173</v>
      </c>
      <c r="E17" s="56">
        <v>1</v>
      </c>
      <c r="F17" s="55" t="s">
        <v>182</v>
      </c>
      <c r="G17" s="59" t="s">
        <v>174</v>
      </c>
      <c r="H17" s="57" t="s">
        <v>175</v>
      </c>
      <c r="I17" s="58" t="s">
        <v>176</v>
      </c>
      <c r="J17" s="60">
        <v>262.5</v>
      </c>
      <c r="K17" s="61">
        <f>ROUND(J17/4.6,5)</f>
        <v>57.06522</v>
      </c>
      <c r="L17" s="62">
        <f>RANK(K17,K$15:K$17,0)</f>
        <v>3</v>
      </c>
      <c r="M17" s="60">
        <v>229.5</v>
      </c>
      <c r="N17" s="61">
        <f>ROUND(M17/4.6,5)</f>
        <v>49.8913</v>
      </c>
      <c r="O17" s="62">
        <f>RANK(N17,N$15:N$17,0)</f>
        <v>3</v>
      </c>
      <c r="P17" s="60">
        <v>227</v>
      </c>
      <c r="Q17" s="61">
        <f>ROUND(P17/4.6,5)</f>
        <v>49.34783</v>
      </c>
      <c r="R17" s="62">
        <f>RANK(Q17,Q$15:Q$17,0)</f>
        <v>3</v>
      </c>
      <c r="S17" s="63"/>
      <c r="T17" s="63"/>
      <c r="U17" s="60">
        <f>J17+M17+P17</f>
        <v>719</v>
      </c>
      <c r="V17" s="76">
        <f>ROUND(U17/4.6/3,5)</f>
        <v>52.10145</v>
      </c>
      <c r="W17" s="123"/>
    </row>
    <row r="18" spans="1:22" ht="24.75" customHeight="1">
      <c r="A18" s="24"/>
      <c r="B18" s="24"/>
      <c r="C18" s="28"/>
      <c r="D18" s="29"/>
      <c r="E18" s="29"/>
      <c r="F18" s="30"/>
      <c r="G18" s="31"/>
      <c r="H18" s="32"/>
      <c r="I18" s="33"/>
      <c r="J18" s="25"/>
      <c r="K18" s="26"/>
      <c r="L18" s="25"/>
      <c r="M18" s="25"/>
      <c r="N18" s="26"/>
      <c r="O18" s="25"/>
      <c r="P18" s="25"/>
      <c r="Q18" s="26"/>
      <c r="R18" s="25"/>
      <c r="S18" s="34"/>
      <c r="T18" s="34"/>
      <c r="U18" s="25"/>
      <c r="V18" s="27"/>
    </row>
    <row r="19" spans="1:22" ht="24.75" customHeight="1">
      <c r="A19" s="8"/>
      <c r="B19" s="8"/>
      <c r="C19" s="16" t="s">
        <v>2</v>
      </c>
      <c r="D19" s="17"/>
      <c r="E19" s="17"/>
      <c r="F19" s="8"/>
      <c r="G19" s="8"/>
      <c r="H19" s="18"/>
      <c r="I19" s="69" t="s">
        <v>79</v>
      </c>
      <c r="J19" s="3"/>
      <c r="K19" s="3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3" ht="24.75" customHeight="1">
      <c r="A20" s="20"/>
      <c r="B20" s="20"/>
      <c r="C20" s="21" t="s">
        <v>3</v>
      </c>
      <c r="D20" s="9"/>
      <c r="E20" s="9"/>
      <c r="F20" s="14"/>
      <c r="G20" s="14"/>
      <c r="H20" s="6"/>
      <c r="I20" s="68" t="s">
        <v>30</v>
      </c>
      <c r="J20" s="3"/>
      <c r="K20" s="3"/>
      <c r="L20" s="14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</row>
    <row r="21" spans="1:23" s="19" customFormat="1" ht="24.75" customHeight="1">
      <c r="A21"/>
      <c r="B21"/>
      <c r="C21" s="1"/>
      <c r="D21" s="1"/>
      <c r="E21" s="1"/>
      <c r="F21" s="1"/>
      <c r="G21" s="1"/>
      <c r="H21" s="1"/>
      <c r="I21" s="1"/>
      <c r="J21" s="1"/>
      <c r="K21" s="1"/>
      <c r="L21"/>
      <c r="M21"/>
      <c r="N21"/>
      <c r="O21"/>
      <c r="P21"/>
      <c r="Q21"/>
      <c r="R21"/>
      <c r="S21"/>
      <c r="T21"/>
      <c r="U21"/>
      <c r="V21"/>
      <c r="W21" s="22"/>
    </row>
    <row r="22" spans="1:23" s="22" customFormat="1" ht="24.75" customHeight="1">
      <c r="A22"/>
      <c r="B22"/>
      <c r="C22" s="1"/>
      <c r="D22" s="1"/>
      <c r="E22" s="1"/>
      <c r="F22" s="1"/>
      <c r="G22" s="1"/>
      <c r="H22" s="1"/>
      <c r="I22" s="1"/>
      <c r="J22" s="1"/>
      <c r="K22" s="1"/>
      <c r="L22"/>
      <c r="M22"/>
      <c r="N22"/>
      <c r="O22"/>
      <c r="P22"/>
      <c r="Q22"/>
      <c r="R22"/>
      <c r="S22"/>
      <c r="T22"/>
      <c r="U22"/>
      <c r="V22"/>
      <c r="W22"/>
    </row>
  </sheetData>
  <sheetProtection/>
  <mergeCells count="26">
    <mergeCell ref="A14:V14"/>
    <mergeCell ref="A12:V12"/>
    <mergeCell ref="T7:T8"/>
    <mergeCell ref="U7:U8"/>
    <mergeCell ref="V7:V8"/>
    <mergeCell ref="D7:D8"/>
    <mergeCell ref="E7:E8"/>
    <mergeCell ref="A9:V9"/>
    <mergeCell ref="H7:H8"/>
    <mergeCell ref="I7:I8"/>
    <mergeCell ref="J7:L7"/>
    <mergeCell ref="M7:O7"/>
    <mergeCell ref="P7:R7"/>
    <mergeCell ref="S7:S8"/>
    <mergeCell ref="A7:A8"/>
    <mergeCell ref="C7:C8"/>
    <mergeCell ref="F7:F8"/>
    <mergeCell ref="G7:G8"/>
    <mergeCell ref="A1:W1"/>
    <mergeCell ref="A2:W2"/>
    <mergeCell ref="A3:W3"/>
    <mergeCell ref="A4:W4"/>
    <mergeCell ref="A5:W5"/>
    <mergeCell ref="R6:W6"/>
    <mergeCell ref="W7:W8"/>
    <mergeCell ref="B7:B8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zoomScale="90" zoomScaleNormal="90" workbookViewId="0" topLeftCell="A1">
      <selection activeCell="C7" sqref="C1:I16384"/>
    </sheetView>
  </sheetViews>
  <sheetFormatPr defaultColWidth="9.140625" defaultRowHeight="12.75"/>
  <cols>
    <col min="1" max="1" width="4.7109375" style="0" customWidth="1"/>
    <col min="2" max="2" width="6.7109375" style="0" hidden="1" customWidth="1"/>
    <col min="3" max="3" width="28.7109375" style="0" customWidth="1"/>
    <col min="4" max="4" width="8.7109375" style="45" hidden="1" customWidth="1"/>
    <col min="5" max="5" width="6.7109375" style="0" customWidth="1"/>
    <col min="6" max="6" width="40.7109375" style="0" customWidth="1"/>
    <col min="7" max="7" width="8.7109375" style="0" hidden="1" customWidth="1"/>
    <col min="8" max="8" width="17.7109375" style="0" hidden="1" customWidth="1"/>
    <col min="9" max="9" width="24.7109375" style="0" customWidth="1"/>
    <col min="10" max="10" width="6.7109375" style="0" customWidth="1"/>
    <col min="11" max="11" width="8.7109375" style="0" customWidth="1"/>
    <col min="12" max="12" width="4.7109375" style="0" customWidth="1"/>
    <col min="13" max="13" width="6.7109375" style="0" customWidth="1"/>
    <col min="14" max="14" width="8.7109375" style="0" customWidth="1"/>
    <col min="15" max="15" width="4.7109375" style="0" customWidth="1"/>
    <col min="16" max="16" width="6.7109375" style="0" customWidth="1"/>
    <col min="17" max="17" width="8.7109375" style="0" customWidth="1"/>
    <col min="18" max="20" width="4.7109375" style="0" customWidth="1"/>
    <col min="21" max="21" width="6.7109375" style="0" customWidth="1"/>
    <col min="22" max="22" width="8.7109375" style="0" customWidth="1"/>
    <col min="23" max="23" width="6.7109375" style="0" hidden="1" customWidth="1"/>
  </cols>
  <sheetData>
    <row r="1" spans="1:23" s="7" customFormat="1" ht="24.75" customHeight="1">
      <c r="A1" s="170" t="s">
        <v>45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</row>
    <row r="2" spans="1:23" s="7" customFormat="1" ht="24.75" customHeight="1">
      <c r="A2" s="175" t="s">
        <v>274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s="7" customFormat="1" ht="24.75" customHeight="1">
      <c r="A3" s="170" t="s">
        <v>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</row>
    <row r="4" spans="1:23" ht="24.75" customHeight="1">
      <c r="A4" s="170" t="s">
        <v>14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</row>
    <row r="5" spans="1:23" ht="24.75" customHeight="1">
      <c r="A5" s="176" t="s">
        <v>67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29"/>
    </row>
    <row r="6" spans="1:23" ht="24.75" customHeight="1">
      <c r="A6" s="172" t="s">
        <v>276</v>
      </c>
      <c r="B6" s="172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</row>
    <row r="7" spans="1:23" s="15" customFormat="1" ht="24.75" customHeight="1">
      <c r="A7" s="10" t="s">
        <v>33</v>
      </c>
      <c r="B7" s="10"/>
      <c r="C7" s="11"/>
      <c r="D7" s="66"/>
      <c r="E7" s="12"/>
      <c r="F7" s="13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74" t="s">
        <v>86</v>
      </c>
      <c r="S7" s="174"/>
      <c r="T7" s="174"/>
      <c r="U7" s="174"/>
      <c r="V7" s="174"/>
      <c r="W7" s="174"/>
    </row>
    <row r="8" spans="1:23" ht="19.5" customHeight="1">
      <c r="A8" s="149" t="s">
        <v>1</v>
      </c>
      <c r="B8" s="163" t="s">
        <v>15</v>
      </c>
      <c r="C8" s="164" t="s">
        <v>12</v>
      </c>
      <c r="D8" s="168" t="s">
        <v>10</v>
      </c>
      <c r="E8" s="166" t="s">
        <v>9</v>
      </c>
      <c r="F8" s="168" t="s">
        <v>13</v>
      </c>
      <c r="G8" s="155" t="s">
        <v>10</v>
      </c>
      <c r="H8" s="155" t="s">
        <v>8</v>
      </c>
      <c r="I8" s="158" t="s">
        <v>4</v>
      </c>
      <c r="J8" s="160" t="s">
        <v>34</v>
      </c>
      <c r="K8" s="161"/>
      <c r="L8" s="162"/>
      <c r="M8" s="160" t="s">
        <v>5</v>
      </c>
      <c r="N8" s="161"/>
      <c r="O8" s="162"/>
      <c r="P8" s="160" t="s">
        <v>35</v>
      </c>
      <c r="Q8" s="161"/>
      <c r="R8" s="162"/>
      <c r="S8" s="146" t="s">
        <v>18</v>
      </c>
      <c r="T8" s="147" t="s">
        <v>19</v>
      </c>
      <c r="U8" s="149" t="s">
        <v>6</v>
      </c>
      <c r="V8" s="151" t="s">
        <v>16</v>
      </c>
      <c r="W8" s="153" t="s">
        <v>24</v>
      </c>
    </row>
    <row r="9" spans="1:23" ht="39.75" customHeight="1">
      <c r="A9" s="150"/>
      <c r="B9" s="163"/>
      <c r="C9" s="165"/>
      <c r="D9" s="177"/>
      <c r="E9" s="167"/>
      <c r="F9" s="169"/>
      <c r="G9" s="156"/>
      <c r="H9" s="157"/>
      <c r="I9" s="159"/>
      <c r="J9" s="74" t="s">
        <v>11</v>
      </c>
      <c r="K9" s="75" t="s">
        <v>0</v>
      </c>
      <c r="L9" s="74" t="s">
        <v>1</v>
      </c>
      <c r="M9" s="74" t="s">
        <v>11</v>
      </c>
      <c r="N9" s="75" t="s">
        <v>0</v>
      </c>
      <c r="O9" s="74" t="s">
        <v>1</v>
      </c>
      <c r="P9" s="74" t="s">
        <v>11</v>
      </c>
      <c r="Q9" s="75" t="s">
        <v>0</v>
      </c>
      <c r="R9" s="74" t="s">
        <v>1</v>
      </c>
      <c r="S9" s="146"/>
      <c r="T9" s="148"/>
      <c r="U9" s="150"/>
      <c r="V9" s="152"/>
      <c r="W9" s="154"/>
    </row>
    <row r="10" spans="1:23" ht="31.5" customHeight="1">
      <c r="A10" s="77">
        <f aca="true" t="shared" si="0" ref="A10:A19">RANK(V10,$V$10:$V$19,0)</f>
        <v>1</v>
      </c>
      <c r="B10" s="56">
        <v>1991</v>
      </c>
      <c r="C10" s="43" t="s">
        <v>183</v>
      </c>
      <c r="D10" s="59" t="s">
        <v>184</v>
      </c>
      <c r="E10" s="56" t="s">
        <v>46</v>
      </c>
      <c r="F10" s="49" t="s">
        <v>189</v>
      </c>
      <c r="G10" s="59" t="s">
        <v>190</v>
      </c>
      <c r="H10" s="57" t="s">
        <v>187</v>
      </c>
      <c r="I10" s="58" t="s">
        <v>188</v>
      </c>
      <c r="J10" s="60">
        <v>230</v>
      </c>
      <c r="K10" s="61">
        <f aca="true" t="shared" si="1" ref="K10:K19">ROUND(J10/3.4,5)</f>
        <v>67.64706</v>
      </c>
      <c r="L10" s="62">
        <f aca="true" t="shared" si="2" ref="L10:L19">RANK(K10,K$10:K$19,0)</f>
        <v>1</v>
      </c>
      <c r="M10" s="60">
        <v>229.5</v>
      </c>
      <c r="N10" s="61">
        <f aca="true" t="shared" si="3" ref="N10:N19">ROUND(M10/3.4,5)</f>
        <v>67.5</v>
      </c>
      <c r="O10" s="62">
        <f aca="true" t="shared" si="4" ref="O10:O19">RANK(N10,N$10:N$19,0)</f>
        <v>1</v>
      </c>
      <c r="P10" s="60">
        <v>227.5</v>
      </c>
      <c r="Q10" s="61">
        <f aca="true" t="shared" si="5" ref="Q10:Q19">ROUND(P10/3.4,5)</f>
        <v>66.91176</v>
      </c>
      <c r="R10" s="62">
        <f aca="true" t="shared" si="6" ref="R10:R19">RANK(Q10,Q$10:Q$19,0)</f>
        <v>1</v>
      </c>
      <c r="S10" s="63"/>
      <c r="T10" s="63"/>
      <c r="U10" s="60">
        <f aca="true" t="shared" si="7" ref="U10:U19">J10+M10+P10</f>
        <v>687</v>
      </c>
      <c r="V10" s="76">
        <f aca="true" t="shared" si="8" ref="V10:V19">ROUND(U10/3.4/3,5)</f>
        <v>67.35294</v>
      </c>
      <c r="W10" s="64"/>
    </row>
    <row r="11" spans="1:23" ht="31.5" customHeight="1">
      <c r="A11" s="77">
        <f t="shared" si="0"/>
        <v>2</v>
      </c>
      <c r="B11" s="56" t="s">
        <v>203</v>
      </c>
      <c r="C11" s="51" t="s">
        <v>227</v>
      </c>
      <c r="D11" s="59" t="s">
        <v>228</v>
      </c>
      <c r="E11" s="50" t="s">
        <v>46</v>
      </c>
      <c r="F11" s="37" t="s">
        <v>231</v>
      </c>
      <c r="G11" s="59" t="s">
        <v>229</v>
      </c>
      <c r="H11" s="57" t="s">
        <v>230</v>
      </c>
      <c r="I11" s="53" t="s">
        <v>47</v>
      </c>
      <c r="J11" s="60">
        <v>227</v>
      </c>
      <c r="K11" s="61">
        <f t="shared" si="1"/>
        <v>66.76471</v>
      </c>
      <c r="L11" s="62">
        <f t="shared" si="2"/>
        <v>2</v>
      </c>
      <c r="M11" s="60">
        <v>220</v>
      </c>
      <c r="N11" s="61">
        <f t="shared" si="3"/>
        <v>64.70588</v>
      </c>
      <c r="O11" s="62">
        <f t="shared" si="4"/>
        <v>3</v>
      </c>
      <c r="P11" s="60">
        <v>221.5</v>
      </c>
      <c r="Q11" s="61">
        <f t="shared" si="5"/>
        <v>65.14706</v>
      </c>
      <c r="R11" s="62">
        <f t="shared" si="6"/>
        <v>2</v>
      </c>
      <c r="S11" s="63"/>
      <c r="T11" s="63"/>
      <c r="U11" s="60">
        <f t="shared" si="7"/>
        <v>668.5</v>
      </c>
      <c r="V11" s="76">
        <f t="shared" si="8"/>
        <v>65.53922</v>
      </c>
      <c r="W11" s="64"/>
    </row>
    <row r="12" spans="1:23" ht="31.5" customHeight="1">
      <c r="A12" s="77">
        <f t="shared" si="0"/>
        <v>3</v>
      </c>
      <c r="B12" s="56" t="s">
        <v>87</v>
      </c>
      <c r="C12" s="44" t="s">
        <v>88</v>
      </c>
      <c r="D12" s="59" t="s">
        <v>89</v>
      </c>
      <c r="E12" s="56" t="s">
        <v>46</v>
      </c>
      <c r="F12" s="35" t="s">
        <v>263</v>
      </c>
      <c r="G12" s="59" t="s">
        <v>264</v>
      </c>
      <c r="H12" s="57" t="s">
        <v>265</v>
      </c>
      <c r="I12" s="58" t="s">
        <v>93</v>
      </c>
      <c r="J12" s="60">
        <v>224</v>
      </c>
      <c r="K12" s="61">
        <f t="shared" si="1"/>
        <v>65.88235</v>
      </c>
      <c r="L12" s="62">
        <f t="shared" si="2"/>
        <v>4</v>
      </c>
      <c r="M12" s="60">
        <v>218</v>
      </c>
      <c r="N12" s="61">
        <f t="shared" si="3"/>
        <v>64.11765</v>
      </c>
      <c r="O12" s="62">
        <f t="shared" si="4"/>
        <v>4</v>
      </c>
      <c r="P12" s="60">
        <v>221</v>
      </c>
      <c r="Q12" s="61">
        <f t="shared" si="5"/>
        <v>65</v>
      </c>
      <c r="R12" s="62">
        <f t="shared" si="6"/>
        <v>3</v>
      </c>
      <c r="S12" s="63"/>
      <c r="T12" s="63"/>
      <c r="U12" s="60">
        <f t="shared" si="7"/>
        <v>663</v>
      </c>
      <c r="V12" s="76">
        <f t="shared" si="8"/>
        <v>65</v>
      </c>
      <c r="W12" s="64"/>
    </row>
    <row r="13" spans="1:23" ht="31.5" customHeight="1">
      <c r="A13" s="77">
        <f t="shared" si="0"/>
        <v>4</v>
      </c>
      <c r="B13" s="56" t="s">
        <v>125</v>
      </c>
      <c r="C13" s="37" t="s">
        <v>126</v>
      </c>
      <c r="D13" s="59" t="s">
        <v>127</v>
      </c>
      <c r="E13" s="56" t="s">
        <v>21</v>
      </c>
      <c r="F13" s="37" t="s">
        <v>128</v>
      </c>
      <c r="G13" s="59" t="s">
        <v>129</v>
      </c>
      <c r="H13" s="57" t="s">
        <v>130</v>
      </c>
      <c r="I13" s="58" t="s">
        <v>131</v>
      </c>
      <c r="J13" s="60">
        <v>220.5</v>
      </c>
      <c r="K13" s="61">
        <f t="shared" si="1"/>
        <v>64.85294</v>
      </c>
      <c r="L13" s="62">
        <f t="shared" si="2"/>
        <v>5</v>
      </c>
      <c r="M13" s="60">
        <v>222</v>
      </c>
      <c r="N13" s="61">
        <f t="shared" si="3"/>
        <v>65.29412</v>
      </c>
      <c r="O13" s="62">
        <f t="shared" si="4"/>
        <v>2</v>
      </c>
      <c r="P13" s="60">
        <v>213.5</v>
      </c>
      <c r="Q13" s="61">
        <f t="shared" si="5"/>
        <v>62.79412</v>
      </c>
      <c r="R13" s="62">
        <f t="shared" si="6"/>
        <v>6</v>
      </c>
      <c r="S13" s="63"/>
      <c r="T13" s="63"/>
      <c r="U13" s="60">
        <f t="shared" si="7"/>
        <v>656</v>
      </c>
      <c r="V13" s="76">
        <f t="shared" si="8"/>
        <v>64.31373</v>
      </c>
      <c r="W13" s="64"/>
    </row>
    <row r="14" spans="1:23" ht="31.5" customHeight="1">
      <c r="A14" s="77">
        <f t="shared" si="0"/>
        <v>5</v>
      </c>
      <c r="B14" s="56">
        <v>1975</v>
      </c>
      <c r="C14" s="5" t="s">
        <v>266</v>
      </c>
      <c r="D14" s="128" t="s">
        <v>267</v>
      </c>
      <c r="E14" s="56">
        <v>2</v>
      </c>
      <c r="F14" s="2" t="s">
        <v>268</v>
      </c>
      <c r="G14" s="59" t="s">
        <v>269</v>
      </c>
      <c r="H14" s="57" t="s">
        <v>270</v>
      </c>
      <c r="I14" s="53" t="s">
        <v>32</v>
      </c>
      <c r="J14" s="60">
        <v>224.5</v>
      </c>
      <c r="K14" s="61">
        <f t="shared" si="1"/>
        <v>66.02941</v>
      </c>
      <c r="L14" s="62">
        <f t="shared" si="2"/>
        <v>3</v>
      </c>
      <c r="M14" s="60">
        <v>209.5</v>
      </c>
      <c r="N14" s="61">
        <f t="shared" si="3"/>
        <v>61.61765</v>
      </c>
      <c r="O14" s="62">
        <f t="shared" si="4"/>
        <v>8</v>
      </c>
      <c r="P14" s="60">
        <v>214</v>
      </c>
      <c r="Q14" s="61">
        <f t="shared" si="5"/>
        <v>62.94118</v>
      </c>
      <c r="R14" s="62">
        <f t="shared" si="6"/>
        <v>5</v>
      </c>
      <c r="S14" s="63"/>
      <c r="T14" s="63"/>
      <c r="U14" s="60">
        <f t="shared" si="7"/>
        <v>648</v>
      </c>
      <c r="V14" s="76">
        <f t="shared" si="8"/>
        <v>63.52941</v>
      </c>
      <c r="W14" s="64"/>
    </row>
    <row r="15" spans="1:23" ht="31.5" customHeight="1">
      <c r="A15" s="77">
        <f t="shared" si="0"/>
        <v>6</v>
      </c>
      <c r="B15" s="56">
        <v>1979</v>
      </c>
      <c r="C15" s="78" t="s">
        <v>216</v>
      </c>
      <c r="D15" s="59" t="s">
        <v>217</v>
      </c>
      <c r="E15" s="56" t="s">
        <v>21</v>
      </c>
      <c r="F15" s="133" t="s">
        <v>218</v>
      </c>
      <c r="G15" s="59" t="s">
        <v>219</v>
      </c>
      <c r="H15" s="57" t="s">
        <v>220</v>
      </c>
      <c r="I15" s="58" t="s">
        <v>221</v>
      </c>
      <c r="J15" s="60">
        <v>217</v>
      </c>
      <c r="K15" s="61">
        <f t="shared" si="1"/>
        <v>63.82353</v>
      </c>
      <c r="L15" s="62">
        <f t="shared" si="2"/>
        <v>6</v>
      </c>
      <c r="M15" s="60">
        <v>217</v>
      </c>
      <c r="N15" s="61">
        <f t="shared" si="3"/>
        <v>63.82353</v>
      </c>
      <c r="O15" s="62">
        <f t="shared" si="4"/>
        <v>6</v>
      </c>
      <c r="P15" s="60">
        <v>213</v>
      </c>
      <c r="Q15" s="61">
        <f t="shared" si="5"/>
        <v>62.64706</v>
      </c>
      <c r="R15" s="62">
        <f t="shared" si="6"/>
        <v>7</v>
      </c>
      <c r="S15" s="63"/>
      <c r="T15" s="63"/>
      <c r="U15" s="60">
        <f t="shared" si="7"/>
        <v>647</v>
      </c>
      <c r="V15" s="76">
        <f t="shared" si="8"/>
        <v>63.43137</v>
      </c>
      <c r="W15" s="64"/>
    </row>
    <row r="16" spans="1:23" ht="31.5" customHeight="1">
      <c r="A16" s="77">
        <f t="shared" si="0"/>
        <v>7</v>
      </c>
      <c r="B16" s="56" t="s">
        <v>203</v>
      </c>
      <c r="C16" s="44" t="s">
        <v>204</v>
      </c>
      <c r="D16" s="59" t="s">
        <v>205</v>
      </c>
      <c r="E16" s="56" t="s">
        <v>21</v>
      </c>
      <c r="F16" s="55" t="s">
        <v>206</v>
      </c>
      <c r="G16" s="59" t="s">
        <v>207</v>
      </c>
      <c r="H16" s="57" t="s">
        <v>208</v>
      </c>
      <c r="I16" s="58" t="s">
        <v>209</v>
      </c>
      <c r="J16" s="60">
        <v>215</v>
      </c>
      <c r="K16" s="61">
        <f t="shared" si="1"/>
        <v>63.23529</v>
      </c>
      <c r="L16" s="62">
        <f t="shared" si="2"/>
        <v>7</v>
      </c>
      <c r="M16" s="60">
        <v>213.5</v>
      </c>
      <c r="N16" s="61">
        <f t="shared" si="3"/>
        <v>62.79412</v>
      </c>
      <c r="O16" s="62">
        <f t="shared" si="4"/>
        <v>7</v>
      </c>
      <c r="P16" s="60">
        <v>215</v>
      </c>
      <c r="Q16" s="61">
        <f t="shared" si="5"/>
        <v>63.23529</v>
      </c>
      <c r="R16" s="62">
        <f t="shared" si="6"/>
        <v>4</v>
      </c>
      <c r="S16" s="63"/>
      <c r="T16" s="63"/>
      <c r="U16" s="60">
        <f t="shared" si="7"/>
        <v>643.5</v>
      </c>
      <c r="V16" s="76">
        <f t="shared" si="8"/>
        <v>63.08824</v>
      </c>
      <c r="W16" s="64"/>
    </row>
    <row r="17" spans="1:23" ht="31.5" customHeight="1">
      <c r="A17" s="77">
        <f t="shared" si="0"/>
        <v>8</v>
      </c>
      <c r="B17" s="56" t="s">
        <v>210</v>
      </c>
      <c r="C17" s="51" t="s">
        <v>211</v>
      </c>
      <c r="D17" s="59" t="s">
        <v>212</v>
      </c>
      <c r="E17" s="56" t="s">
        <v>46</v>
      </c>
      <c r="F17" s="41" t="s">
        <v>213</v>
      </c>
      <c r="G17" s="59" t="s">
        <v>214</v>
      </c>
      <c r="H17" s="57" t="s">
        <v>215</v>
      </c>
      <c r="I17" s="58" t="s">
        <v>221</v>
      </c>
      <c r="J17" s="60">
        <v>212</v>
      </c>
      <c r="K17" s="61">
        <f t="shared" si="1"/>
        <v>62.35294</v>
      </c>
      <c r="L17" s="62">
        <f t="shared" si="2"/>
        <v>9</v>
      </c>
      <c r="M17" s="60">
        <v>218</v>
      </c>
      <c r="N17" s="61">
        <f t="shared" si="3"/>
        <v>64.11765</v>
      </c>
      <c r="O17" s="62">
        <f t="shared" si="4"/>
        <v>4</v>
      </c>
      <c r="P17" s="60">
        <v>206.5</v>
      </c>
      <c r="Q17" s="61">
        <f t="shared" si="5"/>
        <v>60.73529</v>
      </c>
      <c r="R17" s="62">
        <f t="shared" si="6"/>
        <v>9</v>
      </c>
      <c r="S17" s="63"/>
      <c r="T17" s="63"/>
      <c r="U17" s="60">
        <f t="shared" si="7"/>
        <v>636.5</v>
      </c>
      <c r="V17" s="76">
        <f t="shared" si="8"/>
        <v>62.40196</v>
      </c>
      <c r="W17" s="64"/>
    </row>
    <row r="18" spans="1:23" ht="31.5" customHeight="1">
      <c r="A18" s="77">
        <f t="shared" si="0"/>
        <v>9</v>
      </c>
      <c r="B18" s="56">
        <v>1984</v>
      </c>
      <c r="C18" s="51" t="s">
        <v>255</v>
      </c>
      <c r="D18" s="141" t="s">
        <v>279</v>
      </c>
      <c r="E18" s="56" t="s">
        <v>20</v>
      </c>
      <c r="F18" s="79" t="s">
        <v>272</v>
      </c>
      <c r="G18" s="59" t="s">
        <v>256</v>
      </c>
      <c r="H18" s="57" t="s">
        <v>257</v>
      </c>
      <c r="I18" s="53" t="s">
        <v>209</v>
      </c>
      <c r="J18" s="60">
        <v>212.5</v>
      </c>
      <c r="K18" s="61">
        <f t="shared" si="1"/>
        <v>62.5</v>
      </c>
      <c r="L18" s="62">
        <f t="shared" si="2"/>
        <v>8</v>
      </c>
      <c r="M18" s="60">
        <v>207.5</v>
      </c>
      <c r="N18" s="61">
        <f t="shared" si="3"/>
        <v>61.02941</v>
      </c>
      <c r="O18" s="62">
        <f t="shared" si="4"/>
        <v>10</v>
      </c>
      <c r="P18" s="60">
        <v>207</v>
      </c>
      <c r="Q18" s="61">
        <f t="shared" si="5"/>
        <v>60.88235</v>
      </c>
      <c r="R18" s="62">
        <f t="shared" si="6"/>
        <v>8</v>
      </c>
      <c r="S18" s="63"/>
      <c r="T18" s="63"/>
      <c r="U18" s="60">
        <f t="shared" si="7"/>
        <v>627</v>
      </c>
      <c r="V18" s="76">
        <f t="shared" si="8"/>
        <v>61.47059</v>
      </c>
      <c r="W18" s="64"/>
    </row>
    <row r="19" spans="1:23" ht="31.5" customHeight="1">
      <c r="A19" s="77">
        <f t="shared" si="0"/>
        <v>9</v>
      </c>
      <c r="B19" s="56">
        <v>1974</v>
      </c>
      <c r="C19" s="43" t="s">
        <v>191</v>
      </c>
      <c r="D19" s="59" t="s">
        <v>192</v>
      </c>
      <c r="E19" s="56" t="s">
        <v>20</v>
      </c>
      <c r="F19" s="43" t="s">
        <v>193</v>
      </c>
      <c r="G19" s="59" t="s">
        <v>194</v>
      </c>
      <c r="H19" s="57" t="s">
        <v>195</v>
      </c>
      <c r="I19" s="58" t="s">
        <v>32</v>
      </c>
      <c r="J19" s="60">
        <v>212</v>
      </c>
      <c r="K19" s="61">
        <f t="shared" si="1"/>
        <v>62.35294</v>
      </c>
      <c r="L19" s="62">
        <f t="shared" si="2"/>
        <v>9</v>
      </c>
      <c r="M19" s="60">
        <v>208.5</v>
      </c>
      <c r="N19" s="61">
        <f t="shared" si="3"/>
        <v>61.32353</v>
      </c>
      <c r="O19" s="62">
        <f t="shared" si="4"/>
        <v>9</v>
      </c>
      <c r="P19" s="60">
        <v>206.5</v>
      </c>
      <c r="Q19" s="61">
        <f t="shared" si="5"/>
        <v>60.73529</v>
      </c>
      <c r="R19" s="62">
        <f t="shared" si="6"/>
        <v>9</v>
      </c>
      <c r="S19" s="63"/>
      <c r="T19" s="63"/>
      <c r="U19" s="60">
        <f t="shared" si="7"/>
        <v>627</v>
      </c>
      <c r="V19" s="76">
        <f t="shared" si="8"/>
        <v>61.47059</v>
      </c>
      <c r="W19" s="64"/>
    </row>
    <row r="20" spans="1:22" ht="24.75" customHeight="1">
      <c r="A20" s="24"/>
      <c r="B20" s="24"/>
      <c r="C20" s="28"/>
      <c r="D20" s="142"/>
      <c r="E20" s="29"/>
      <c r="F20" s="30"/>
      <c r="G20" s="31"/>
      <c r="H20" s="32"/>
      <c r="I20" s="33"/>
      <c r="J20" s="25"/>
      <c r="K20" s="26"/>
      <c r="L20" s="25"/>
      <c r="M20" s="25"/>
      <c r="N20" s="26"/>
      <c r="O20" s="25"/>
      <c r="P20" s="25"/>
      <c r="Q20" s="26"/>
      <c r="R20" s="25"/>
      <c r="S20" s="34"/>
      <c r="T20" s="34"/>
      <c r="U20" s="25"/>
      <c r="V20" s="27"/>
    </row>
    <row r="21" spans="1:22" ht="24.75" customHeight="1">
      <c r="A21" s="8"/>
      <c r="B21" s="8"/>
      <c r="C21" s="16" t="s">
        <v>2</v>
      </c>
      <c r="D21" s="69"/>
      <c r="E21" s="17"/>
      <c r="F21" s="8"/>
      <c r="G21" s="8"/>
      <c r="H21" s="18"/>
      <c r="I21" s="69" t="s">
        <v>79</v>
      </c>
      <c r="J21" s="3"/>
      <c r="K21" s="3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3" ht="24.75" customHeight="1">
      <c r="A22" s="20"/>
      <c r="B22" s="20"/>
      <c r="C22" s="21" t="s">
        <v>3</v>
      </c>
      <c r="D22" s="72"/>
      <c r="E22" s="9"/>
      <c r="F22" s="14"/>
      <c r="G22" s="14"/>
      <c r="H22" s="6"/>
      <c r="I22" s="68" t="s">
        <v>30</v>
      </c>
      <c r="J22" s="3"/>
      <c r="K22" s="3"/>
      <c r="L22" s="14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19"/>
    </row>
    <row r="23" spans="1:23" s="19" customFormat="1" ht="24.75" customHeight="1">
      <c r="A23"/>
      <c r="B23"/>
      <c r="C23" s="1"/>
      <c r="D23" s="143"/>
      <c r="E23" s="1"/>
      <c r="F23" s="1"/>
      <c r="G23" s="1"/>
      <c r="H23" s="1"/>
      <c r="I23" s="1"/>
      <c r="J23" s="1"/>
      <c r="K23" s="1"/>
      <c r="L23"/>
      <c r="M23"/>
      <c r="N23"/>
      <c r="O23"/>
      <c r="P23"/>
      <c r="Q23"/>
      <c r="R23"/>
      <c r="S23"/>
      <c r="T23"/>
      <c r="U23"/>
      <c r="V23"/>
      <c r="W23" s="22"/>
    </row>
    <row r="24" spans="1:23" s="22" customFormat="1" ht="24.75" customHeight="1">
      <c r="A24"/>
      <c r="B24"/>
      <c r="C24" s="1"/>
      <c r="D24" s="143"/>
      <c r="E24" s="1"/>
      <c r="F24" s="1"/>
      <c r="G24" s="1"/>
      <c r="H24" s="1"/>
      <c r="I24" s="1"/>
      <c r="J24" s="1"/>
      <c r="K24" s="1"/>
      <c r="L24"/>
      <c r="M24"/>
      <c r="N24"/>
      <c r="O24"/>
      <c r="P24"/>
      <c r="Q24"/>
      <c r="R24"/>
      <c r="S24"/>
      <c r="T24"/>
      <c r="U24"/>
      <c r="V24"/>
      <c r="W24"/>
    </row>
  </sheetData>
  <sheetProtection/>
  <mergeCells count="24">
    <mergeCell ref="T8:T9"/>
    <mergeCell ref="U8:U9"/>
    <mergeCell ref="V8:V9"/>
    <mergeCell ref="W8:W9"/>
    <mergeCell ref="H8:H9"/>
    <mergeCell ref="I8:I9"/>
    <mergeCell ref="J8:L8"/>
    <mergeCell ref="M8:O8"/>
    <mergeCell ref="P8:R8"/>
    <mergeCell ref="S8:S9"/>
    <mergeCell ref="A8:A9"/>
    <mergeCell ref="C8:C9"/>
    <mergeCell ref="D8:D9"/>
    <mergeCell ref="E8:E9"/>
    <mergeCell ref="F8:F9"/>
    <mergeCell ref="G8:G9"/>
    <mergeCell ref="B8:B9"/>
    <mergeCell ref="A1:W1"/>
    <mergeCell ref="A2:W2"/>
    <mergeCell ref="A3:W3"/>
    <mergeCell ref="A4:W4"/>
    <mergeCell ref="A6:W6"/>
    <mergeCell ref="R7:W7"/>
    <mergeCell ref="A5:V5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workbookViewId="0" topLeftCell="A8">
      <selection activeCell="F17" sqref="F17"/>
    </sheetView>
  </sheetViews>
  <sheetFormatPr defaultColWidth="9.140625" defaultRowHeight="12.75"/>
  <cols>
    <col min="1" max="1" width="4.7109375" style="0" customWidth="1"/>
    <col min="2" max="2" width="6.7109375" style="0" hidden="1" customWidth="1"/>
    <col min="3" max="3" width="24.7109375" style="0" customWidth="1"/>
    <col min="4" max="4" width="8.7109375" style="45" hidden="1" customWidth="1"/>
    <col min="5" max="5" width="6.7109375" style="0" customWidth="1"/>
    <col min="6" max="6" width="36.7109375" style="0" customWidth="1"/>
    <col min="7" max="7" width="8.7109375" style="0" hidden="1" customWidth="1"/>
    <col min="8" max="8" width="17.7109375" style="0" hidden="1" customWidth="1"/>
    <col min="9" max="9" width="22.7109375" style="0" customWidth="1"/>
    <col min="10" max="10" width="6.7109375" style="0" customWidth="1"/>
    <col min="11" max="11" width="8.7109375" style="0" customWidth="1"/>
    <col min="12" max="12" width="4.7109375" style="0" customWidth="1"/>
    <col min="13" max="13" width="6.7109375" style="0" customWidth="1"/>
    <col min="14" max="14" width="8.7109375" style="0" customWidth="1"/>
    <col min="15" max="15" width="4.7109375" style="0" customWidth="1"/>
    <col min="16" max="16" width="6.7109375" style="0" customWidth="1"/>
    <col min="17" max="17" width="8.7109375" style="0" customWidth="1"/>
    <col min="18" max="20" width="4.7109375" style="0" customWidth="1"/>
    <col min="21" max="21" width="6.7109375" style="0" customWidth="1"/>
    <col min="22" max="22" width="8.7109375" style="0" customWidth="1"/>
    <col min="23" max="23" width="6.7109375" style="0" customWidth="1"/>
  </cols>
  <sheetData>
    <row r="1" spans="1:23" s="7" customFormat="1" ht="24.75" customHeight="1">
      <c r="A1" s="170" t="s">
        <v>45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</row>
    <row r="2" spans="1:23" s="7" customFormat="1" ht="24.75" customHeight="1">
      <c r="A2" s="175" t="s">
        <v>274</v>
      </c>
      <c r="B2" s="175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s="7" customFormat="1" ht="24.75" customHeight="1">
      <c r="A3" s="170" t="s">
        <v>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</row>
    <row r="4" spans="1:23" ht="24.75" customHeight="1">
      <c r="A4" s="170" t="s">
        <v>14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</row>
    <row r="5" spans="1:23" ht="24.75" customHeight="1">
      <c r="A5" s="176" t="s">
        <v>23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</row>
    <row r="6" spans="1:23" ht="24.75" customHeight="1">
      <c r="A6" s="170" t="s">
        <v>31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</row>
    <row r="7" spans="1:23" ht="24.75" customHeight="1">
      <c r="A7" s="172" t="s">
        <v>277</v>
      </c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</row>
    <row r="8" spans="1:23" s="15" customFormat="1" ht="24.75" customHeight="1">
      <c r="A8" s="10" t="s">
        <v>33</v>
      </c>
      <c r="B8" s="10"/>
      <c r="C8" s="11"/>
      <c r="D8" s="66"/>
      <c r="E8" s="12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74" t="s">
        <v>86</v>
      </c>
      <c r="S8" s="174"/>
      <c r="T8" s="174"/>
      <c r="U8" s="174"/>
      <c r="V8" s="174"/>
      <c r="W8" s="174"/>
    </row>
    <row r="9" spans="1:23" ht="19.5" customHeight="1">
      <c r="A9" s="149" t="s">
        <v>1</v>
      </c>
      <c r="B9" s="163" t="s">
        <v>15</v>
      </c>
      <c r="C9" s="164" t="s">
        <v>12</v>
      </c>
      <c r="D9" s="168" t="s">
        <v>10</v>
      </c>
      <c r="E9" s="166" t="s">
        <v>9</v>
      </c>
      <c r="F9" s="168" t="s">
        <v>13</v>
      </c>
      <c r="G9" s="155" t="s">
        <v>10</v>
      </c>
      <c r="H9" s="155" t="s">
        <v>8</v>
      </c>
      <c r="I9" s="158" t="s">
        <v>4</v>
      </c>
      <c r="J9" s="160" t="s">
        <v>34</v>
      </c>
      <c r="K9" s="161"/>
      <c r="L9" s="162"/>
      <c r="M9" s="160" t="s">
        <v>5</v>
      </c>
      <c r="N9" s="161"/>
      <c r="O9" s="162"/>
      <c r="P9" s="160" t="s">
        <v>35</v>
      </c>
      <c r="Q9" s="161"/>
      <c r="R9" s="162"/>
      <c r="S9" s="146" t="s">
        <v>18</v>
      </c>
      <c r="T9" s="147" t="s">
        <v>19</v>
      </c>
      <c r="U9" s="149" t="s">
        <v>6</v>
      </c>
      <c r="V9" s="151" t="s">
        <v>16</v>
      </c>
      <c r="W9" s="153" t="s">
        <v>24</v>
      </c>
    </row>
    <row r="10" spans="1:23" ht="39.75" customHeight="1">
      <c r="A10" s="150"/>
      <c r="B10" s="163"/>
      <c r="C10" s="165"/>
      <c r="D10" s="177"/>
      <c r="E10" s="167"/>
      <c r="F10" s="169"/>
      <c r="G10" s="156"/>
      <c r="H10" s="157"/>
      <c r="I10" s="159"/>
      <c r="J10" s="74" t="s">
        <v>11</v>
      </c>
      <c r="K10" s="75" t="s">
        <v>0</v>
      </c>
      <c r="L10" s="74" t="s">
        <v>1</v>
      </c>
      <c r="M10" s="74" t="s">
        <v>11</v>
      </c>
      <c r="N10" s="75" t="s">
        <v>0</v>
      </c>
      <c r="O10" s="74" t="s">
        <v>1</v>
      </c>
      <c r="P10" s="74" t="s">
        <v>11</v>
      </c>
      <c r="Q10" s="75" t="s">
        <v>0</v>
      </c>
      <c r="R10" s="74" t="s">
        <v>1</v>
      </c>
      <c r="S10" s="146"/>
      <c r="T10" s="148"/>
      <c r="U10" s="150"/>
      <c r="V10" s="152"/>
      <c r="W10" s="154"/>
    </row>
    <row r="11" spans="1:23" ht="31.5" customHeight="1">
      <c r="A11" s="77">
        <f>RANK(V11,$V$11:$V$15,0)</f>
        <v>1</v>
      </c>
      <c r="B11" s="56">
        <v>2006</v>
      </c>
      <c r="C11" s="95" t="s">
        <v>138</v>
      </c>
      <c r="D11" s="59" t="s">
        <v>139</v>
      </c>
      <c r="E11" s="56">
        <v>1</v>
      </c>
      <c r="F11" s="79" t="s">
        <v>140</v>
      </c>
      <c r="G11" s="59" t="s">
        <v>141</v>
      </c>
      <c r="H11" s="57" t="s">
        <v>142</v>
      </c>
      <c r="I11" s="58" t="s">
        <v>131</v>
      </c>
      <c r="J11" s="40">
        <v>188.5</v>
      </c>
      <c r="K11" s="23">
        <f>ROUND(J11/3,5)</f>
        <v>62.83333</v>
      </c>
      <c r="L11" s="82">
        <f>RANK(K11,K$11:K$15,0)</f>
        <v>1</v>
      </c>
      <c r="M11" s="40">
        <v>193.5</v>
      </c>
      <c r="N11" s="23">
        <f>ROUND(M11/3,5)</f>
        <v>64.5</v>
      </c>
      <c r="O11" s="82">
        <f>RANK(N11,N$11:N$15,0)</f>
        <v>1</v>
      </c>
      <c r="P11" s="40">
        <v>196</v>
      </c>
      <c r="Q11" s="23">
        <f>ROUND(P11/3,5)</f>
        <v>65.33333</v>
      </c>
      <c r="R11" s="82">
        <f>RANK(Q11,Q$11:Q$15,0)</f>
        <v>1</v>
      </c>
      <c r="S11" s="47"/>
      <c r="T11" s="47"/>
      <c r="U11" s="40">
        <f>J11+M11+P11</f>
        <v>578</v>
      </c>
      <c r="V11" s="83">
        <f>ROUND(U11/3/3,5)</f>
        <v>64.22222</v>
      </c>
      <c r="W11" s="64" t="s">
        <v>36</v>
      </c>
    </row>
    <row r="12" spans="1:23" ht="31.5" customHeight="1">
      <c r="A12" s="77">
        <f>RANK(V12,$V$11:$V$15,0)</f>
        <v>2</v>
      </c>
      <c r="B12" s="56">
        <v>2006</v>
      </c>
      <c r="C12" s="44" t="s">
        <v>136</v>
      </c>
      <c r="D12" s="59" t="s">
        <v>137</v>
      </c>
      <c r="E12" s="56" t="s">
        <v>29</v>
      </c>
      <c r="F12" s="49" t="s">
        <v>134</v>
      </c>
      <c r="G12" s="59" t="s">
        <v>135</v>
      </c>
      <c r="H12" s="57" t="s">
        <v>130</v>
      </c>
      <c r="I12" s="58" t="s">
        <v>131</v>
      </c>
      <c r="J12" s="40">
        <v>186</v>
      </c>
      <c r="K12" s="23">
        <f>ROUND(J12/3,5)</f>
        <v>62</v>
      </c>
      <c r="L12" s="82">
        <f>RANK(K12,K$11:K$15,0)</f>
        <v>2</v>
      </c>
      <c r="M12" s="40">
        <v>181</v>
      </c>
      <c r="N12" s="23">
        <f>ROUND(M12/3,5)</f>
        <v>60.33333</v>
      </c>
      <c r="O12" s="82">
        <f>RANK(N12,N$11:N$15,0)</f>
        <v>3</v>
      </c>
      <c r="P12" s="40">
        <v>192.5</v>
      </c>
      <c r="Q12" s="23">
        <f>ROUND(P12/3,5)</f>
        <v>64.16667</v>
      </c>
      <c r="R12" s="82">
        <f>RANK(Q12,Q$11:Q$15,0)</f>
        <v>2</v>
      </c>
      <c r="S12" s="47"/>
      <c r="T12" s="47"/>
      <c r="U12" s="40">
        <f>J12+M12+P12</f>
        <v>559.5</v>
      </c>
      <c r="V12" s="83">
        <f>ROUND(U12/3/3,5)</f>
        <v>62.16667</v>
      </c>
      <c r="W12" s="64" t="s">
        <v>29</v>
      </c>
    </row>
    <row r="13" spans="1:23" ht="31.5" customHeight="1">
      <c r="A13" s="77">
        <f>RANK(V13,$V$11:$V$15,0)</f>
        <v>3</v>
      </c>
      <c r="B13" s="56">
        <v>2006</v>
      </c>
      <c r="C13" s="44" t="s">
        <v>150</v>
      </c>
      <c r="D13" s="59" t="s">
        <v>151</v>
      </c>
      <c r="E13" s="56" t="s">
        <v>29</v>
      </c>
      <c r="F13" s="37" t="s">
        <v>148</v>
      </c>
      <c r="G13" s="59" t="s">
        <v>149</v>
      </c>
      <c r="H13" s="57" t="s">
        <v>130</v>
      </c>
      <c r="I13" s="58" t="s">
        <v>131</v>
      </c>
      <c r="J13" s="40">
        <v>170.5</v>
      </c>
      <c r="K13" s="23">
        <f>ROUND(J13/3,5)</f>
        <v>56.83333</v>
      </c>
      <c r="L13" s="82">
        <f>RANK(K13,K$11:K$15,0)</f>
        <v>4</v>
      </c>
      <c r="M13" s="40">
        <v>183.5</v>
      </c>
      <c r="N13" s="23">
        <f>ROUND(M13/3,5)</f>
        <v>61.16667</v>
      </c>
      <c r="O13" s="82">
        <f>RANK(N13,N$11:N$15,0)</f>
        <v>2</v>
      </c>
      <c r="P13" s="40">
        <v>187.5</v>
      </c>
      <c r="Q13" s="23">
        <f>ROUND(P13/3,5)</f>
        <v>62.5</v>
      </c>
      <c r="R13" s="82">
        <f>RANK(Q13,Q$11:Q$15,0)</f>
        <v>3</v>
      </c>
      <c r="S13" s="47"/>
      <c r="T13" s="47"/>
      <c r="U13" s="40">
        <f>J13+M13+P13</f>
        <v>541.5</v>
      </c>
      <c r="V13" s="83">
        <f>ROUND(U13/3/3,5)</f>
        <v>60.16667</v>
      </c>
      <c r="W13" s="64" t="s">
        <v>29</v>
      </c>
    </row>
    <row r="14" spans="1:23" ht="31.5" customHeight="1">
      <c r="A14" s="77">
        <f>RANK(V14,$V$11:$V$15,0)</f>
        <v>4</v>
      </c>
      <c r="B14" s="56">
        <v>2003</v>
      </c>
      <c r="C14" s="2" t="s">
        <v>262</v>
      </c>
      <c r="D14" s="59" t="s">
        <v>107</v>
      </c>
      <c r="E14" s="56" t="s">
        <v>20</v>
      </c>
      <c r="F14" s="35" t="s">
        <v>104</v>
      </c>
      <c r="G14" s="59" t="s">
        <v>105</v>
      </c>
      <c r="H14" s="57" t="s">
        <v>106</v>
      </c>
      <c r="I14" s="58" t="s">
        <v>93</v>
      </c>
      <c r="J14" s="40">
        <v>178</v>
      </c>
      <c r="K14" s="23">
        <f>ROUND(J14/3,5)</f>
        <v>59.33333</v>
      </c>
      <c r="L14" s="82">
        <f>RANK(K14,K$11:K$15,0)</f>
        <v>3</v>
      </c>
      <c r="M14" s="40">
        <v>176</v>
      </c>
      <c r="N14" s="23">
        <f>ROUND(M14/3,5)</f>
        <v>58.66667</v>
      </c>
      <c r="O14" s="82">
        <f>RANK(N14,N$11:N$15,0)</f>
        <v>4</v>
      </c>
      <c r="P14" s="40">
        <v>169.5</v>
      </c>
      <c r="Q14" s="23">
        <f>ROUND(P14/3,5)</f>
        <v>56.5</v>
      </c>
      <c r="R14" s="82">
        <f>RANK(Q14,Q$11:Q$15,0)</f>
        <v>4</v>
      </c>
      <c r="S14" s="47"/>
      <c r="T14" s="47"/>
      <c r="U14" s="40">
        <f>J14+M14+P14</f>
        <v>523.5</v>
      </c>
      <c r="V14" s="83">
        <f>ROUND(U14/3/3,5)</f>
        <v>58.16667</v>
      </c>
      <c r="W14" s="64"/>
    </row>
    <row r="15" spans="1:23" ht="31.5" customHeight="1">
      <c r="A15" s="77">
        <f>RANK(V15,$V$11:$V$15,0)</f>
        <v>5</v>
      </c>
      <c r="B15" s="56">
        <v>2004</v>
      </c>
      <c r="C15" s="41" t="s">
        <v>102</v>
      </c>
      <c r="D15" s="59" t="s">
        <v>103</v>
      </c>
      <c r="E15" s="56" t="s">
        <v>20</v>
      </c>
      <c r="F15" s="35" t="s">
        <v>104</v>
      </c>
      <c r="G15" s="59" t="s">
        <v>105</v>
      </c>
      <c r="H15" s="57" t="s">
        <v>106</v>
      </c>
      <c r="I15" s="58" t="s">
        <v>93</v>
      </c>
      <c r="J15" s="40">
        <v>170</v>
      </c>
      <c r="K15" s="23">
        <f>ROUND(J15/3,5)</f>
        <v>56.66667</v>
      </c>
      <c r="L15" s="82">
        <f>RANK(K15,K$11:K$15,0)</f>
        <v>5</v>
      </c>
      <c r="M15" s="40">
        <v>161.5</v>
      </c>
      <c r="N15" s="23">
        <f>ROUND(M15/3,5)</f>
        <v>53.83333</v>
      </c>
      <c r="O15" s="82">
        <f>RANK(N15,N$11:N$15,0)</f>
        <v>5</v>
      </c>
      <c r="P15" s="40">
        <v>164</v>
      </c>
      <c r="Q15" s="23">
        <f>ROUND(P15/3,5)</f>
        <v>54.66667</v>
      </c>
      <c r="R15" s="82">
        <f>RANK(Q15,Q$11:Q$15,0)</f>
        <v>5</v>
      </c>
      <c r="S15" s="47"/>
      <c r="T15" s="47"/>
      <c r="U15" s="40">
        <f>J15+M15+P15</f>
        <v>495.5</v>
      </c>
      <c r="V15" s="83">
        <f>ROUND(U15/3/3,5)</f>
        <v>55.05556</v>
      </c>
      <c r="W15" s="42"/>
    </row>
    <row r="16" spans="1:23" ht="31.5" customHeight="1">
      <c r="A16" s="178" t="s">
        <v>28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80"/>
    </row>
    <row r="17" spans="1:23" ht="31.5" customHeight="1">
      <c r="A17" s="77">
        <f>RANK(U17,$U$17:$U$19,0)</f>
        <v>1</v>
      </c>
      <c r="B17" s="56">
        <v>1989</v>
      </c>
      <c r="C17" s="125" t="s">
        <v>258</v>
      </c>
      <c r="D17" s="141" t="s">
        <v>279</v>
      </c>
      <c r="E17" s="56" t="s">
        <v>20</v>
      </c>
      <c r="F17" s="135" t="s">
        <v>259</v>
      </c>
      <c r="G17" s="59" t="s">
        <v>260</v>
      </c>
      <c r="H17" s="57" t="s">
        <v>261</v>
      </c>
      <c r="I17" s="58" t="s">
        <v>32</v>
      </c>
      <c r="J17" s="60">
        <v>202.5</v>
      </c>
      <c r="K17" s="61">
        <f>ROUND(J17/3.1,5)</f>
        <v>65.32258</v>
      </c>
      <c r="L17" s="82">
        <f>RANK(K17,K$17:K$19,0)</f>
        <v>1</v>
      </c>
      <c r="M17" s="60">
        <v>205</v>
      </c>
      <c r="N17" s="61">
        <f>ROUND(M17/3.1,5)</f>
        <v>66.12903</v>
      </c>
      <c r="O17" s="82">
        <f>RANK(N17,N$17:N$19,0)</f>
        <v>1</v>
      </c>
      <c r="P17" s="60">
        <v>207</v>
      </c>
      <c r="Q17" s="61">
        <f>ROUND(P17/3.1,5)</f>
        <v>66.77419</v>
      </c>
      <c r="R17" s="82">
        <f>RANK(Q17,Q$17:Q$19,0)</f>
        <v>1</v>
      </c>
      <c r="S17" s="63"/>
      <c r="T17" s="63"/>
      <c r="U17" s="60">
        <f>J17+M17+P17</f>
        <v>614.5</v>
      </c>
      <c r="V17" s="76">
        <f>ROUND(U17/3.1/3,5)</f>
        <v>66.07527</v>
      </c>
      <c r="W17" s="42"/>
    </row>
    <row r="18" spans="1:23" ht="31.5" customHeight="1">
      <c r="A18" s="77">
        <f>RANK(U18,$U$17:$U$19,0)</f>
        <v>2</v>
      </c>
      <c r="B18" s="50">
        <v>2002</v>
      </c>
      <c r="C18" s="126" t="s">
        <v>73</v>
      </c>
      <c r="D18" s="59" t="s">
        <v>74</v>
      </c>
      <c r="E18" s="50" t="s">
        <v>20</v>
      </c>
      <c r="F18" s="37" t="s">
        <v>75</v>
      </c>
      <c r="G18" s="54" t="s">
        <v>76</v>
      </c>
      <c r="H18" s="52" t="s">
        <v>77</v>
      </c>
      <c r="I18" s="53" t="s">
        <v>32</v>
      </c>
      <c r="J18" s="60">
        <v>191.5</v>
      </c>
      <c r="K18" s="61">
        <f>ROUND(J18/3.1,5)</f>
        <v>61.77419</v>
      </c>
      <c r="L18" s="82">
        <f>RANK(K18,K$17:K$19,0)</f>
        <v>3</v>
      </c>
      <c r="M18" s="60">
        <v>203.5</v>
      </c>
      <c r="N18" s="61">
        <f>ROUND(M18/3.1,5)</f>
        <v>65.64516</v>
      </c>
      <c r="O18" s="82">
        <f>RANK(N18,N$17:N$19,0)</f>
        <v>2</v>
      </c>
      <c r="P18" s="60">
        <v>201</v>
      </c>
      <c r="Q18" s="61">
        <f>ROUND(P18/3.1,5)</f>
        <v>64.83871</v>
      </c>
      <c r="R18" s="82">
        <f>RANK(Q18,Q$17:Q$19,0)</f>
        <v>2</v>
      </c>
      <c r="S18" s="63"/>
      <c r="T18" s="63"/>
      <c r="U18" s="60">
        <f>J18+M18+P18</f>
        <v>596</v>
      </c>
      <c r="V18" s="76">
        <f>ROUND(U18/3.1/3,5)</f>
        <v>64.08602</v>
      </c>
      <c r="W18" s="42"/>
    </row>
    <row r="19" spans="1:23" ht="31.5" customHeight="1">
      <c r="A19" s="77">
        <f>RANK(U19,$U$17:$U$19,0)</f>
        <v>3</v>
      </c>
      <c r="B19" s="36">
        <v>1994</v>
      </c>
      <c r="C19" s="2" t="s">
        <v>64</v>
      </c>
      <c r="D19" s="4" t="s">
        <v>63</v>
      </c>
      <c r="E19" s="96" t="s">
        <v>20</v>
      </c>
      <c r="F19" s="122" t="s">
        <v>69</v>
      </c>
      <c r="G19" s="59" t="s">
        <v>65</v>
      </c>
      <c r="H19" s="57" t="s">
        <v>66</v>
      </c>
      <c r="I19" s="58" t="s">
        <v>32</v>
      </c>
      <c r="J19" s="60">
        <v>192.5</v>
      </c>
      <c r="K19" s="61">
        <f>ROUND(J19/3.1,5)</f>
        <v>62.09677</v>
      </c>
      <c r="L19" s="82">
        <f>RANK(K19,K$17:K$19,0)</f>
        <v>2</v>
      </c>
      <c r="M19" s="60">
        <v>194</v>
      </c>
      <c r="N19" s="61">
        <f>ROUND(M19/3.1,5)</f>
        <v>62.58065</v>
      </c>
      <c r="O19" s="82">
        <f>RANK(N19,N$17:N$19,0)</f>
        <v>3</v>
      </c>
      <c r="P19" s="60">
        <v>196</v>
      </c>
      <c r="Q19" s="61">
        <f>ROUND(P19/3.1,5)</f>
        <v>63.22581</v>
      </c>
      <c r="R19" s="82">
        <f>RANK(Q19,Q$17:Q$19,0)</f>
        <v>3</v>
      </c>
      <c r="S19" s="63"/>
      <c r="T19" s="63"/>
      <c r="U19" s="60">
        <f>J19+M19+P19</f>
        <v>582.5</v>
      </c>
      <c r="V19" s="76">
        <f>ROUND(U19/3.1/3,5)</f>
        <v>62.63441</v>
      </c>
      <c r="W19" s="42"/>
    </row>
    <row r="20" spans="1:22" ht="24.75" customHeight="1">
      <c r="A20" s="24"/>
      <c r="B20" s="24"/>
      <c r="C20" s="28"/>
      <c r="D20" s="142"/>
      <c r="E20" s="29"/>
      <c r="F20" s="30"/>
      <c r="G20" s="31"/>
      <c r="H20" s="32"/>
      <c r="I20" s="33"/>
      <c r="J20" s="25"/>
      <c r="K20" s="26"/>
      <c r="L20" s="25"/>
      <c r="M20" s="25"/>
      <c r="N20" s="26"/>
      <c r="O20" s="25"/>
      <c r="P20" s="25"/>
      <c r="Q20" s="26"/>
      <c r="R20" s="25"/>
      <c r="S20" s="34"/>
      <c r="T20" s="34"/>
      <c r="U20" s="25"/>
      <c r="V20" s="27"/>
    </row>
    <row r="21" spans="1:22" ht="24.75" customHeight="1">
      <c r="A21" s="8"/>
      <c r="B21" s="8"/>
      <c r="C21" s="16" t="s">
        <v>2</v>
      </c>
      <c r="D21" s="69"/>
      <c r="E21" s="17"/>
      <c r="F21" s="8"/>
      <c r="G21" s="8"/>
      <c r="H21" s="18"/>
      <c r="I21" s="69" t="s">
        <v>79</v>
      </c>
      <c r="J21" s="3"/>
      <c r="K21" s="3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3" ht="24.75" customHeight="1">
      <c r="A22" s="20"/>
      <c r="B22" s="20"/>
      <c r="C22" s="21" t="s">
        <v>3</v>
      </c>
      <c r="D22" s="72"/>
      <c r="E22" s="9"/>
      <c r="F22" s="14"/>
      <c r="G22" s="14"/>
      <c r="H22" s="6"/>
      <c r="I22" s="68" t="s">
        <v>30</v>
      </c>
      <c r="J22" s="3"/>
      <c r="K22" s="3"/>
      <c r="L22" s="14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19"/>
    </row>
    <row r="23" spans="1:23" s="19" customFormat="1" ht="24.75" customHeight="1">
      <c r="A23"/>
      <c r="B23"/>
      <c r="C23" s="1"/>
      <c r="D23" s="143"/>
      <c r="E23" s="1"/>
      <c r="F23" s="1"/>
      <c r="G23" s="1"/>
      <c r="H23" s="1"/>
      <c r="I23" s="1"/>
      <c r="J23" s="1"/>
      <c r="K23" s="1"/>
      <c r="L23"/>
      <c r="M23"/>
      <c r="N23"/>
      <c r="O23"/>
      <c r="P23"/>
      <c r="Q23"/>
      <c r="R23"/>
      <c r="S23"/>
      <c r="T23"/>
      <c r="U23"/>
      <c r="V23"/>
      <c r="W23" s="22"/>
    </row>
    <row r="24" spans="1:23" s="22" customFormat="1" ht="24.75" customHeight="1">
      <c r="A24"/>
      <c r="B24"/>
      <c r="C24" s="1"/>
      <c r="D24" s="143"/>
      <c r="E24" s="1"/>
      <c r="F24" s="1"/>
      <c r="G24" s="1"/>
      <c r="H24" s="1"/>
      <c r="I24" s="1"/>
      <c r="J24" s="1"/>
      <c r="K24" s="1"/>
      <c r="L24"/>
      <c r="M24"/>
      <c r="N24"/>
      <c r="O24"/>
      <c r="P24"/>
      <c r="Q24"/>
      <c r="R24"/>
      <c r="S24"/>
      <c r="T24"/>
      <c r="U24"/>
      <c r="V24"/>
      <c r="W24"/>
    </row>
  </sheetData>
  <sheetProtection/>
  <mergeCells count="26">
    <mergeCell ref="A1:W1"/>
    <mergeCell ref="A2:W2"/>
    <mergeCell ref="A4:W4"/>
    <mergeCell ref="A5:W5"/>
    <mergeCell ref="A6:W6"/>
    <mergeCell ref="F9:F10"/>
    <mergeCell ref="A3:W3"/>
    <mergeCell ref="I9:I10"/>
    <mergeCell ref="U9:U10"/>
    <mergeCell ref="V9:V10"/>
    <mergeCell ref="C9:C10"/>
    <mergeCell ref="H9:H10"/>
    <mergeCell ref="T9:T10"/>
    <mergeCell ref="S9:S10"/>
    <mergeCell ref="E9:E10"/>
    <mergeCell ref="A9:A10"/>
    <mergeCell ref="D9:D10"/>
    <mergeCell ref="A7:W7"/>
    <mergeCell ref="W9:W10"/>
    <mergeCell ref="R8:W8"/>
    <mergeCell ref="B9:B10"/>
    <mergeCell ref="A16:W16"/>
    <mergeCell ref="M9:O9"/>
    <mergeCell ref="G9:G10"/>
    <mergeCell ref="P9:R9"/>
    <mergeCell ref="J9:L9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workbookViewId="0" topLeftCell="A5">
      <selection activeCell="C12" sqref="C1:I16384"/>
    </sheetView>
  </sheetViews>
  <sheetFormatPr defaultColWidth="9.140625" defaultRowHeight="12.75"/>
  <cols>
    <col min="1" max="1" width="4.7109375" style="0" customWidth="1"/>
    <col min="2" max="2" width="6.7109375" style="0" hidden="1" customWidth="1"/>
    <col min="3" max="3" width="24.7109375" style="0" customWidth="1"/>
    <col min="4" max="4" width="8.7109375" style="0" hidden="1" customWidth="1"/>
    <col min="5" max="5" width="6.7109375" style="0" customWidth="1"/>
    <col min="6" max="6" width="36.7109375" style="0" customWidth="1"/>
    <col min="7" max="7" width="8.7109375" style="0" hidden="1" customWidth="1"/>
    <col min="8" max="8" width="17.7109375" style="0" hidden="1" customWidth="1"/>
    <col min="9" max="9" width="22.7109375" style="0" customWidth="1"/>
    <col min="10" max="10" width="6.7109375" style="0" customWidth="1"/>
    <col min="11" max="11" width="8.7109375" style="0" customWidth="1"/>
    <col min="12" max="12" width="4.7109375" style="0" customWidth="1"/>
    <col min="13" max="13" width="6.7109375" style="0" customWidth="1"/>
    <col min="14" max="14" width="8.7109375" style="0" customWidth="1"/>
    <col min="15" max="15" width="4.7109375" style="0" customWidth="1"/>
    <col min="16" max="16" width="6.7109375" style="0" customWidth="1"/>
    <col min="17" max="17" width="8.7109375" style="0" customWidth="1"/>
    <col min="18" max="20" width="4.7109375" style="0" customWidth="1"/>
    <col min="21" max="21" width="6.7109375" style="0" customWidth="1"/>
    <col min="22" max="22" width="8.7109375" style="0" customWidth="1"/>
    <col min="23" max="23" width="6.7109375" style="0" hidden="1" customWidth="1"/>
  </cols>
  <sheetData>
    <row r="1" spans="1:23" s="7" customFormat="1" ht="24.75" customHeight="1">
      <c r="A1" s="170" t="s">
        <v>45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</row>
    <row r="2" spans="1:23" s="7" customFormat="1" ht="24.75" customHeight="1">
      <c r="A2" s="175" t="s">
        <v>274</v>
      </c>
      <c r="B2" s="175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s="7" customFormat="1" ht="24.75" customHeight="1">
      <c r="A3" s="170" t="s">
        <v>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</row>
    <row r="4" spans="1:23" ht="24.75" customHeight="1">
      <c r="A4" s="170" t="s">
        <v>14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</row>
    <row r="5" spans="1:23" ht="24.75" customHeight="1">
      <c r="A5" s="176" t="s">
        <v>23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</row>
    <row r="6" spans="1:23" ht="24.75" customHeight="1">
      <c r="A6" s="170" t="s">
        <v>81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</row>
    <row r="7" spans="1:23" ht="24.75" customHeight="1">
      <c r="A7" s="172" t="s">
        <v>277</v>
      </c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</row>
    <row r="8" spans="1:23" s="15" customFormat="1" ht="24.75" customHeight="1">
      <c r="A8" s="10" t="s">
        <v>33</v>
      </c>
      <c r="B8" s="10"/>
      <c r="C8" s="11"/>
      <c r="D8" s="12"/>
      <c r="E8" s="12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74" t="s">
        <v>86</v>
      </c>
      <c r="S8" s="174"/>
      <c r="T8" s="174"/>
      <c r="U8" s="174"/>
      <c r="V8" s="174"/>
      <c r="W8" s="174"/>
    </row>
    <row r="9" spans="1:23" ht="19.5" customHeight="1">
      <c r="A9" s="149" t="s">
        <v>1</v>
      </c>
      <c r="B9" s="163" t="s">
        <v>15</v>
      </c>
      <c r="C9" s="164" t="s">
        <v>12</v>
      </c>
      <c r="D9" s="155" t="s">
        <v>10</v>
      </c>
      <c r="E9" s="166" t="s">
        <v>9</v>
      </c>
      <c r="F9" s="168" t="s">
        <v>13</v>
      </c>
      <c r="G9" s="155" t="s">
        <v>10</v>
      </c>
      <c r="H9" s="155" t="s">
        <v>8</v>
      </c>
      <c r="I9" s="158" t="s">
        <v>4</v>
      </c>
      <c r="J9" s="160" t="s">
        <v>34</v>
      </c>
      <c r="K9" s="161"/>
      <c r="L9" s="162"/>
      <c r="M9" s="160" t="s">
        <v>5</v>
      </c>
      <c r="N9" s="161"/>
      <c r="O9" s="162"/>
      <c r="P9" s="160" t="s">
        <v>35</v>
      </c>
      <c r="Q9" s="161"/>
      <c r="R9" s="162"/>
      <c r="S9" s="146" t="s">
        <v>18</v>
      </c>
      <c r="T9" s="147" t="s">
        <v>19</v>
      </c>
      <c r="U9" s="149" t="s">
        <v>6</v>
      </c>
      <c r="V9" s="151" t="s">
        <v>16</v>
      </c>
      <c r="W9" s="153" t="s">
        <v>24</v>
      </c>
    </row>
    <row r="10" spans="1:23" ht="39.75" customHeight="1">
      <c r="A10" s="150"/>
      <c r="B10" s="163"/>
      <c r="C10" s="165"/>
      <c r="D10" s="156"/>
      <c r="E10" s="167"/>
      <c r="F10" s="169"/>
      <c r="G10" s="156"/>
      <c r="H10" s="157"/>
      <c r="I10" s="159"/>
      <c r="J10" s="74" t="s">
        <v>11</v>
      </c>
      <c r="K10" s="75" t="s">
        <v>0</v>
      </c>
      <c r="L10" s="74" t="s">
        <v>1</v>
      </c>
      <c r="M10" s="74" t="s">
        <v>11</v>
      </c>
      <c r="N10" s="75" t="s">
        <v>0</v>
      </c>
      <c r="O10" s="74" t="s">
        <v>1</v>
      </c>
      <c r="P10" s="74" t="s">
        <v>11</v>
      </c>
      <c r="Q10" s="75" t="s">
        <v>0</v>
      </c>
      <c r="R10" s="74" t="s">
        <v>1</v>
      </c>
      <c r="S10" s="146"/>
      <c r="T10" s="148"/>
      <c r="U10" s="150"/>
      <c r="V10" s="152"/>
      <c r="W10" s="154"/>
    </row>
    <row r="11" spans="1:23" ht="24.75" customHeight="1">
      <c r="A11" s="181" t="s">
        <v>17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40"/>
    </row>
    <row r="12" spans="1:23" ht="31.5" customHeight="1">
      <c r="A12" s="77">
        <f>RANK(V12,$V$12:$V$14,0)</f>
        <v>1</v>
      </c>
      <c r="B12" s="50" t="s">
        <v>232</v>
      </c>
      <c r="C12" s="44" t="s">
        <v>233</v>
      </c>
      <c r="D12" s="54" t="s">
        <v>234</v>
      </c>
      <c r="E12" s="50" t="s">
        <v>46</v>
      </c>
      <c r="F12" s="120" t="s">
        <v>48</v>
      </c>
      <c r="G12" s="54" t="s">
        <v>49</v>
      </c>
      <c r="H12" s="52" t="s">
        <v>50</v>
      </c>
      <c r="I12" s="53" t="s">
        <v>47</v>
      </c>
      <c r="J12" s="60">
        <v>198</v>
      </c>
      <c r="K12" s="61">
        <f>ROUND(J12/3,5)</f>
        <v>66</v>
      </c>
      <c r="L12" s="62">
        <f>RANK(K12,K$12:K$14,0)</f>
        <v>1</v>
      </c>
      <c r="M12" s="60">
        <v>197.5</v>
      </c>
      <c r="N12" s="61">
        <f>ROUND(M12/3,5)</f>
        <v>65.83333</v>
      </c>
      <c r="O12" s="62">
        <f>RANK(N12,N$12:N$14,0)</f>
        <v>1</v>
      </c>
      <c r="P12" s="60">
        <v>202</v>
      </c>
      <c r="Q12" s="61">
        <f>ROUND(P12/3,5)</f>
        <v>67.33333</v>
      </c>
      <c r="R12" s="62">
        <f>RANK(Q12,Q$12:Q$14,0)</f>
        <v>1</v>
      </c>
      <c r="S12" s="63"/>
      <c r="T12" s="63"/>
      <c r="U12" s="60">
        <f>J12+M12+P12</f>
        <v>597.5</v>
      </c>
      <c r="V12" s="39">
        <f>ROUND(U12/3/3,5)</f>
        <v>66.38889</v>
      </c>
      <c r="W12" s="64" t="s">
        <v>27</v>
      </c>
    </row>
    <row r="13" spans="1:23" ht="31.5" customHeight="1">
      <c r="A13" s="77">
        <f>RANK(V13,$V$12:$V$14,0)</f>
        <v>2</v>
      </c>
      <c r="B13" s="56">
        <v>1972</v>
      </c>
      <c r="C13" s="35" t="s">
        <v>235</v>
      </c>
      <c r="D13" s="59" t="s">
        <v>236</v>
      </c>
      <c r="E13" s="56">
        <v>1</v>
      </c>
      <c r="F13" s="49" t="s">
        <v>237</v>
      </c>
      <c r="G13" s="141" t="s">
        <v>279</v>
      </c>
      <c r="H13" s="57" t="s">
        <v>238</v>
      </c>
      <c r="I13" s="58" t="s">
        <v>176</v>
      </c>
      <c r="J13" s="40">
        <v>187</v>
      </c>
      <c r="K13" s="23">
        <f>ROUND(J13/3,5)</f>
        <v>62.33333</v>
      </c>
      <c r="L13" s="82">
        <f>RANK(K13,K$12:K$14,0)</f>
        <v>2</v>
      </c>
      <c r="M13" s="40">
        <v>196.5</v>
      </c>
      <c r="N13" s="23">
        <f>ROUND(M13/3,5)</f>
        <v>65.5</v>
      </c>
      <c r="O13" s="82">
        <f>RANK(N13,N$12:N$14,0)</f>
        <v>2</v>
      </c>
      <c r="P13" s="40">
        <v>195</v>
      </c>
      <c r="Q13" s="23">
        <f>ROUND(P13/3,5)</f>
        <v>65</v>
      </c>
      <c r="R13" s="82">
        <f>RANK(Q13,Q$12:Q$14,0)</f>
        <v>2</v>
      </c>
      <c r="S13" s="47"/>
      <c r="T13" s="47"/>
      <c r="U13" s="40">
        <f>J13+M13+P13</f>
        <v>578.5</v>
      </c>
      <c r="V13" s="83">
        <f>ROUND(U13/3/3,5)</f>
        <v>64.27778</v>
      </c>
      <c r="W13" s="64" t="s">
        <v>36</v>
      </c>
    </row>
    <row r="14" spans="1:23" ht="31.5" customHeight="1">
      <c r="A14" s="77">
        <f>RANK(V14,$V$12:$V$14,0)</f>
        <v>3</v>
      </c>
      <c r="B14" s="56" t="s">
        <v>70</v>
      </c>
      <c r="C14" s="51" t="s">
        <v>172</v>
      </c>
      <c r="D14" s="59" t="s">
        <v>173</v>
      </c>
      <c r="E14" s="56">
        <v>1</v>
      </c>
      <c r="F14" s="137" t="s">
        <v>177</v>
      </c>
      <c r="G14" s="59" t="s">
        <v>178</v>
      </c>
      <c r="H14" s="57" t="s">
        <v>179</v>
      </c>
      <c r="I14" s="58" t="s">
        <v>176</v>
      </c>
      <c r="J14" s="40">
        <v>184.5</v>
      </c>
      <c r="K14" s="23">
        <f>ROUND(J14/3,5)</f>
        <v>61.5</v>
      </c>
      <c r="L14" s="82">
        <f>RANK(K14,K$12:K$14,0)</f>
        <v>3</v>
      </c>
      <c r="M14" s="40">
        <v>184</v>
      </c>
      <c r="N14" s="23">
        <f>ROUND(M14/3,5)</f>
        <v>61.33333</v>
      </c>
      <c r="O14" s="82">
        <f>RANK(N14,N$12:N$14,0)</f>
        <v>3</v>
      </c>
      <c r="P14" s="40">
        <v>191.5</v>
      </c>
      <c r="Q14" s="23">
        <f>ROUND(P14/3,5)</f>
        <v>63.83333</v>
      </c>
      <c r="R14" s="82">
        <f>RANK(Q14,Q$12:Q$14,0)</f>
        <v>3</v>
      </c>
      <c r="S14" s="47"/>
      <c r="T14" s="47"/>
      <c r="U14" s="40">
        <f>J14+M14+P14</f>
        <v>560</v>
      </c>
      <c r="V14" s="83">
        <f>ROUND(U14/3/3,5)</f>
        <v>62.22222</v>
      </c>
      <c r="W14" s="64"/>
    </row>
    <row r="15" spans="1:23" ht="24.75" customHeight="1">
      <c r="A15" s="181" t="s">
        <v>25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40"/>
    </row>
    <row r="16" spans="1:23" ht="31.5" customHeight="1">
      <c r="A16" s="77">
        <f>RANK(V16,$V$16:$V$20,0)</f>
        <v>1</v>
      </c>
      <c r="B16" s="56" t="s">
        <v>239</v>
      </c>
      <c r="C16" s="134" t="s">
        <v>240</v>
      </c>
      <c r="D16" s="59" t="s">
        <v>241</v>
      </c>
      <c r="E16" s="56">
        <v>2</v>
      </c>
      <c r="F16" s="80" t="s">
        <v>271</v>
      </c>
      <c r="G16" s="59" t="s">
        <v>242</v>
      </c>
      <c r="H16" s="57" t="s">
        <v>243</v>
      </c>
      <c r="I16" s="58" t="s">
        <v>72</v>
      </c>
      <c r="J16" s="40">
        <v>189.5</v>
      </c>
      <c r="K16" s="23">
        <f>ROUND(J16/3,5)</f>
        <v>63.16667</v>
      </c>
      <c r="L16" s="82">
        <f>RANK(K16,K$16:K$20,0)</f>
        <v>1</v>
      </c>
      <c r="M16" s="40">
        <v>189</v>
      </c>
      <c r="N16" s="23">
        <f>ROUND(M16/3,5)</f>
        <v>63</v>
      </c>
      <c r="O16" s="82">
        <f>RANK(N16,N$16:N$20,0)</f>
        <v>2</v>
      </c>
      <c r="P16" s="40">
        <v>194.5</v>
      </c>
      <c r="Q16" s="23">
        <f>ROUND(P16/3,5)</f>
        <v>64.83333</v>
      </c>
      <c r="R16" s="82">
        <f>RANK(Q16,Q$16:Q$20,0)</f>
        <v>1</v>
      </c>
      <c r="S16" s="47"/>
      <c r="T16" s="47"/>
      <c r="U16" s="40">
        <f>J16+M16+P16</f>
        <v>573</v>
      </c>
      <c r="V16" s="83">
        <f>ROUND(U16/3/3,5)</f>
        <v>63.66667</v>
      </c>
      <c r="W16" s="64"/>
    </row>
    <row r="17" spans="1:23" ht="31.5" customHeight="1">
      <c r="A17" s="77">
        <f>RANK(V17,$V$16:$V$20,0)</f>
        <v>2</v>
      </c>
      <c r="B17" s="56">
        <v>2001</v>
      </c>
      <c r="C17" s="130" t="s">
        <v>143</v>
      </c>
      <c r="D17" s="59" t="s">
        <v>144</v>
      </c>
      <c r="E17" s="56">
        <v>3</v>
      </c>
      <c r="F17" s="79" t="s">
        <v>140</v>
      </c>
      <c r="G17" s="59" t="s">
        <v>141</v>
      </c>
      <c r="H17" s="57" t="s">
        <v>142</v>
      </c>
      <c r="I17" s="58" t="s">
        <v>131</v>
      </c>
      <c r="J17" s="40">
        <v>182.5</v>
      </c>
      <c r="K17" s="23">
        <f>ROUND(J17/3,5)</f>
        <v>60.83333</v>
      </c>
      <c r="L17" s="82">
        <f>RANK(K17,K$16:K$20,0)</f>
        <v>4</v>
      </c>
      <c r="M17" s="40">
        <v>193.5</v>
      </c>
      <c r="N17" s="23">
        <f>ROUND(M17/3,5)</f>
        <v>64.5</v>
      </c>
      <c r="O17" s="82">
        <f>RANK(N17,N$16:N$20,0)</f>
        <v>1</v>
      </c>
      <c r="P17" s="40">
        <v>192</v>
      </c>
      <c r="Q17" s="23">
        <f>ROUND(P17/3,5)</f>
        <v>64</v>
      </c>
      <c r="R17" s="82">
        <f>RANK(Q17,Q$16:Q$20,0)</f>
        <v>2</v>
      </c>
      <c r="S17" s="47"/>
      <c r="T17" s="47"/>
      <c r="U17" s="40">
        <f>J17+M17+P17</f>
        <v>568</v>
      </c>
      <c r="V17" s="83">
        <f>ROUND(U17/3/3,5)</f>
        <v>63.11111</v>
      </c>
      <c r="W17" s="64"/>
    </row>
    <row r="18" spans="1:23" ht="31.5" customHeight="1">
      <c r="A18" s="77">
        <f>RANK(V18,$V$16:$V$20,0)</f>
        <v>3</v>
      </c>
      <c r="B18" s="56">
        <v>1985</v>
      </c>
      <c r="C18" s="95" t="s">
        <v>98</v>
      </c>
      <c r="D18" s="59" t="s">
        <v>97</v>
      </c>
      <c r="E18" s="56" t="s">
        <v>20</v>
      </c>
      <c r="F18" s="97" t="s">
        <v>96</v>
      </c>
      <c r="G18" s="59" t="s">
        <v>94</v>
      </c>
      <c r="H18" s="57" t="s">
        <v>95</v>
      </c>
      <c r="I18" s="58" t="s">
        <v>93</v>
      </c>
      <c r="J18" s="40">
        <v>188.5</v>
      </c>
      <c r="K18" s="23">
        <f>ROUND(J18/3,5)</f>
        <v>62.83333</v>
      </c>
      <c r="L18" s="82">
        <f>RANK(K18,K$16:K$20,0)</f>
        <v>2</v>
      </c>
      <c r="M18" s="40">
        <v>177.5</v>
      </c>
      <c r="N18" s="23">
        <f>ROUND(M18/3,5)</f>
        <v>59.16667</v>
      </c>
      <c r="O18" s="82">
        <f>RANK(N18,N$16:N$20,0)</f>
        <v>3</v>
      </c>
      <c r="P18" s="40">
        <v>183</v>
      </c>
      <c r="Q18" s="23">
        <f>ROUND(P18/3,5)</f>
        <v>61</v>
      </c>
      <c r="R18" s="82">
        <f>RANK(Q18,Q$16:Q$20,0)</f>
        <v>3</v>
      </c>
      <c r="S18" s="47"/>
      <c r="T18" s="47"/>
      <c r="U18" s="40">
        <f>J18+M18+P18</f>
        <v>549</v>
      </c>
      <c r="V18" s="83">
        <f>ROUND(U18/3/3,5)</f>
        <v>61</v>
      </c>
      <c r="W18" s="64"/>
    </row>
    <row r="19" spans="1:23" ht="31.5" customHeight="1">
      <c r="A19" s="77">
        <f>RANK(V19,$V$16:$V$20,0)</f>
        <v>4</v>
      </c>
      <c r="B19" s="132" t="s">
        <v>196</v>
      </c>
      <c r="C19" s="127" t="s">
        <v>197</v>
      </c>
      <c r="D19" s="136" t="s">
        <v>198</v>
      </c>
      <c r="E19" s="132" t="s">
        <v>199</v>
      </c>
      <c r="F19" s="55" t="s">
        <v>202</v>
      </c>
      <c r="G19" s="59" t="s">
        <v>200</v>
      </c>
      <c r="H19" s="57" t="s">
        <v>201</v>
      </c>
      <c r="I19" s="58" t="s">
        <v>22</v>
      </c>
      <c r="J19" s="40">
        <v>184</v>
      </c>
      <c r="K19" s="23">
        <f>ROUND(J19/3,5)</f>
        <v>61.33333</v>
      </c>
      <c r="L19" s="82">
        <f>RANK(K19,K$16:K$20,0)</f>
        <v>3</v>
      </c>
      <c r="M19" s="40">
        <v>176</v>
      </c>
      <c r="N19" s="23">
        <f>ROUND(M19/3,5)</f>
        <v>58.66667</v>
      </c>
      <c r="O19" s="82">
        <f>RANK(N19,N$16:N$20,0)</f>
        <v>4</v>
      </c>
      <c r="P19" s="40">
        <v>180.5</v>
      </c>
      <c r="Q19" s="23">
        <f>ROUND(P19/3,5)</f>
        <v>60.16667</v>
      </c>
      <c r="R19" s="82">
        <f>RANK(Q19,Q$16:Q$20,0)</f>
        <v>4</v>
      </c>
      <c r="S19" s="47"/>
      <c r="T19" s="47"/>
      <c r="U19" s="40">
        <f>J19+M19+P19</f>
        <v>540.5</v>
      </c>
      <c r="V19" s="83">
        <f>ROUND(U19/3/3,5)</f>
        <v>60.05556</v>
      </c>
      <c r="W19" s="64"/>
    </row>
    <row r="20" spans="1:23" ht="31.5" customHeight="1">
      <c r="A20" s="77">
        <f>RANK(V20,$V$16:$V$20,0)</f>
        <v>5</v>
      </c>
      <c r="B20" s="56">
        <v>1985</v>
      </c>
      <c r="C20" s="95" t="s">
        <v>98</v>
      </c>
      <c r="D20" s="59" t="s">
        <v>97</v>
      </c>
      <c r="E20" s="56" t="s">
        <v>20</v>
      </c>
      <c r="F20" s="41" t="s">
        <v>99</v>
      </c>
      <c r="G20" s="59" t="s">
        <v>100</v>
      </c>
      <c r="H20" s="57" t="s">
        <v>101</v>
      </c>
      <c r="I20" s="58" t="s">
        <v>93</v>
      </c>
      <c r="J20" s="40">
        <v>162</v>
      </c>
      <c r="K20" s="23">
        <f>ROUND(J20/3,5)</f>
        <v>54</v>
      </c>
      <c r="L20" s="82">
        <f>RANK(K20,K$16:K$20,0)</f>
        <v>5</v>
      </c>
      <c r="M20" s="40">
        <v>169</v>
      </c>
      <c r="N20" s="23">
        <f>ROUND(M20/3,5)</f>
        <v>56.33333</v>
      </c>
      <c r="O20" s="82">
        <f>RANK(N20,N$16:N$20,0)</f>
        <v>5</v>
      </c>
      <c r="P20" s="40">
        <v>174</v>
      </c>
      <c r="Q20" s="23">
        <f>ROUND(P20/3,5)</f>
        <v>58</v>
      </c>
      <c r="R20" s="82">
        <f>RANK(Q20,Q$16:Q$20,0)</f>
        <v>5</v>
      </c>
      <c r="S20" s="47"/>
      <c r="T20" s="47"/>
      <c r="U20" s="40">
        <f>J20+M20+P20</f>
        <v>505</v>
      </c>
      <c r="V20" s="83">
        <f>ROUND(U20/3/3,5)</f>
        <v>56.11111</v>
      </c>
      <c r="W20" s="42"/>
    </row>
    <row r="21" spans="1:22" ht="24.75" customHeight="1">
      <c r="A21" s="24"/>
      <c r="B21" s="24"/>
      <c r="C21" s="28"/>
      <c r="D21" s="29"/>
      <c r="E21" s="29"/>
      <c r="F21" s="30"/>
      <c r="G21" s="31"/>
      <c r="H21" s="32"/>
      <c r="I21" s="33"/>
      <c r="J21" s="25"/>
      <c r="K21" s="26"/>
      <c r="L21" s="25"/>
      <c r="M21" s="25"/>
      <c r="N21" s="26"/>
      <c r="O21" s="25"/>
      <c r="P21" s="25"/>
      <c r="Q21" s="26"/>
      <c r="R21" s="25"/>
      <c r="S21" s="34"/>
      <c r="T21" s="34"/>
      <c r="U21" s="25"/>
      <c r="V21" s="27"/>
    </row>
    <row r="22" spans="1:22" ht="24.75" customHeight="1">
      <c r="A22" s="8"/>
      <c r="B22" s="8"/>
      <c r="C22" s="16" t="s">
        <v>2</v>
      </c>
      <c r="D22" s="17"/>
      <c r="E22" s="17"/>
      <c r="F22" s="8"/>
      <c r="G22" s="8"/>
      <c r="H22" s="18"/>
      <c r="I22" s="69" t="s">
        <v>79</v>
      </c>
      <c r="J22" s="3"/>
      <c r="K22" s="3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3" ht="24.75" customHeight="1">
      <c r="A23" s="20"/>
      <c r="B23" s="20"/>
      <c r="C23" s="21" t="s">
        <v>3</v>
      </c>
      <c r="D23" s="9"/>
      <c r="E23" s="9"/>
      <c r="F23" s="14"/>
      <c r="G23" s="14"/>
      <c r="H23" s="6"/>
      <c r="I23" s="68" t="s">
        <v>30</v>
      </c>
      <c r="J23" s="3"/>
      <c r="K23" s="3"/>
      <c r="L23" s="14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19"/>
    </row>
    <row r="24" spans="1:23" s="19" customFormat="1" ht="24.75" customHeight="1">
      <c r="A24"/>
      <c r="B24"/>
      <c r="C24" s="1"/>
      <c r="D24" s="1"/>
      <c r="E24" s="1"/>
      <c r="F24" s="1"/>
      <c r="G24" s="1"/>
      <c r="H24" s="1"/>
      <c r="I24" s="1"/>
      <c r="J24" s="1"/>
      <c r="K24" s="1"/>
      <c r="L24"/>
      <c r="M24"/>
      <c r="N24"/>
      <c r="O24"/>
      <c r="P24"/>
      <c r="Q24"/>
      <c r="R24"/>
      <c r="S24"/>
      <c r="T24"/>
      <c r="U24"/>
      <c r="V24"/>
      <c r="W24" s="22"/>
    </row>
    <row r="25" spans="1:23" s="22" customFormat="1" ht="24.75" customHeight="1">
      <c r="A25"/>
      <c r="B25"/>
      <c r="C25" s="1"/>
      <c r="D25" s="1"/>
      <c r="E25" s="1"/>
      <c r="F25" s="1"/>
      <c r="G25" s="1"/>
      <c r="H25" s="1"/>
      <c r="I25" s="1"/>
      <c r="J25" s="1"/>
      <c r="K25" s="1"/>
      <c r="L25"/>
      <c r="M25"/>
      <c r="N25"/>
      <c r="O25"/>
      <c r="P25"/>
      <c r="Q25"/>
      <c r="R25"/>
      <c r="S25"/>
      <c r="T25"/>
      <c r="U25"/>
      <c r="V25"/>
      <c r="W25"/>
    </row>
  </sheetData>
  <sheetProtection/>
  <mergeCells count="27">
    <mergeCell ref="W9:W10"/>
    <mergeCell ref="J9:L9"/>
    <mergeCell ref="M9:O9"/>
    <mergeCell ref="P9:R9"/>
    <mergeCell ref="S9:S10"/>
    <mergeCell ref="T9:T10"/>
    <mergeCell ref="U9:U10"/>
    <mergeCell ref="R8:W8"/>
    <mergeCell ref="A9:A10"/>
    <mergeCell ref="C9:C10"/>
    <mergeCell ref="D9:D10"/>
    <mergeCell ref="E9:E10"/>
    <mergeCell ref="F9:F10"/>
    <mergeCell ref="G9:G10"/>
    <mergeCell ref="H9:H10"/>
    <mergeCell ref="I9:I10"/>
    <mergeCell ref="V9:V10"/>
    <mergeCell ref="B9:B10"/>
    <mergeCell ref="A11:V11"/>
    <mergeCell ref="A15:V15"/>
    <mergeCell ref="A1:W1"/>
    <mergeCell ref="A2:W2"/>
    <mergeCell ref="A3:W3"/>
    <mergeCell ref="A4:W4"/>
    <mergeCell ref="A5:W5"/>
    <mergeCell ref="A6:W6"/>
    <mergeCell ref="A7:W7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="90" zoomScaleNormal="90" workbookViewId="0" topLeftCell="A1">
      <selection activeCell="Y10" sqref="Y10"/>
    </sheetView>
  </sheetViews>
  <sheetFormatPr defaultColWidth="9.140625" defaultRowHeight="12.75"/>
  <cols>
    <col min="1" max="1" width="4.7109375" style="0" customWidth="1"/>
    <col min="2" max="2" width="6.7109375" style="0" hidden="1" customWidth="1"/>
    <col min="3" max="3" width="24.7109375" style="0" customWidth="1"/>
    <col min="4" max="4" width="8.7109375" style="0" hidden="1" customWidth="1"/>
    <col min="5" max="5" width="6.7109375" style="0" customWidth="1"/>
    <col min="6" max="6" width="36.7109375" style="0" customWidth="1"/>
    <col min="7" max="7" width="8.7109375" style="0" hidden="1" customWidth="1"/>
    <col min="8" max="8" width="17.7109375" style="0" hidden="1" customWidth="1"/>
    <col min="9" max="9" width="22.7109375" style="0" customWidth="1"/>
    <col min="10" max="10" width="6.7109375" style="0" customWidth="1"/>
    <col min="11" max="11" width="8.7109375" style="0" customWidth="1"/>
    <col min="12" max="12" width="4.7109375" style="0" customWidth="1"/>
    <col min="13" max="13" width="6.7109375" style="0" customWidth="1"/>
    <col min="14" max="14" width="8.7109375" style="0" customWidth="1"/>
    <col min="15" max="15" width="4.7109375" style="0" customWidth="1"/>
    <col min="16" max="16" width="6.7109375" style="0" customWidth="1"/>
    <col min="17" max="17" width="8.7109375" style="0" customWidth="1"/>
    <col min="18" max="20" width="4.7109375" style="0" customWidth="1"/>
    <col min="21" max="21" width="6.7109375" style="0" customWidth="1"/>
    <col min="22" max="22" width="8.7109375" style="0" customWidth="1"/>
    <col min="23" max="23" width="6.7109375" style="0" customWidth="1"/>
  </cols>
  <sheetData>
    <row r="1" spans="1:23" s="7" customFormat="1" ht="24.75" customHeight="1">
      <c r="A1" s="170" t="s">
        <v>45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</row>
    <row r="2" spans="1:23" s="7" customFormat="1" ht="24.75" customHeight="1">
      <c r="A2" s="175" t="s">
        <v>274</v>
      </c>
      <c r="B2" s="175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s="7" customFormat="1" ht="24.75" customHeight="1">
      <c r="A3" s="170" t="s">
        <v>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</row>
    <row r="4" spans="1:23" ht="24.75" customHeight="1">
      <c r="A4" s="170" t="s">
        <v>14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</row>
    <row r="5" spans="1:23" ht="24.75" customHeight="1">
      <c r="A5" s="176" t="s">
        <v>82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</row>
    <row r="6" spans="1:23" ht="24.75" customHeight="1">
      <c r="A6" s="170" t="s">
        <v>83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</row>
    <row r="7" spans="1:23" ht="24.75" customHeight="1">
      <c r="A7" s="172" t="s">
        <v>277</v>
      </c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</row>
    <row r="8" spans="1:23" s="15" customFormat="1" ht="24.75" customHeight="1">
      <c r="A8" s="10" t="s">
        <v>33</v>
      </c>
      <c r="B8" s="10"/>
      <c r="C8" s="11"/>
      <c r="D8" s="12"/>
      <c r="E8" s="12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74" t="s">
        <v>86</v>
      </c>
      <c r="S8" s="174"/>
      <c r="T8" s="174"/>
      <c r="U8" s="174"/>
      <c r="V8" s="174"/>
      <c r="W8" s="174"/>
    </row>
    <row r="9" spans="1:23" ht="19.5" customHeight="1">
      <c r="A9" s="149" t="s">
        <v>1</v>
      </c>
      <c r="B9" s="163" t="s">
        <v>15</v>
      </c>
      <c r="C9" s="164" t="s">
        <v>12</v>
      </c>
      <c r="D9" s="155" t="s">
        <v>10</v>
      </c>
      <c r="E9" s="166" t="s">
        <v>9</v>
      </c>
      <c r="F9" s="168" t="s">
        <v>13</v>
      </c>
      <c r="G9" s="155" t="s">
        <v>10</v>
      </c>
      <c r="H9" s="155" t="s">
        <v>8</v>
      </c>
      <c r="I9" s="158" t="s">
        <v>4</v>
      </c>
      <c r="J9" s="160" t="s">
        <v>34</v>
      </c>
      <c r="K9" s="161"/>
      <c r="L9" s="162"/>
      <c r="M9" s="160" t="s">
        <v>5</v>
      </c>
      <c r="N9" s="161"/>
      <c r="O9" s="162"/>
      <c r="P9" s="160" t="s">
        <v>35</v>
      </c>
      <c r="Q9" s="161"/>
      <c r="R9" s="162"/>
      <c r="S9" s="146" t="s">
        <v>18</v>
      </c>
      <c r="T9" s="147" t="s">
        <v>19</v>
      </c>
      <c r="U9" s="149" t="s">
        <v>6</v>
      </c>
      <c r="V9" s="151" t="s">
        <v>16</v>
      </c>
      <c r="W9" s="153" t="s">
        <v>24</v>
      </c>
    </row>
    <row r="10" spans="1:23" ht="39.75" customHeight="1">
      <c r="A10" s="150"/>
      <c r="B10" s="163"/>
      <c r="C10" s="165"/>
      <c r="D10" s="156"/>
      <c r="E10" s="167"/>
      <c r="F10" s="169"/>
      <c r="G10" s="156"/>
      <c r="H10" s="157"/>
      <c r="I10" s="159"/>
      <c r="J10" s="74" t="s">
        <v>11</v>
      </c>
      <c r="K10" s="75" t="s">
        <v>0</v>
      </c>
      <c r="L10" s="74" t="s">
        <v>1</v>
      </c>
      <c r="M10" s="74" t="s">
        <v>11</v>
      </c>
      <c r="N10" s="75" t="s">
        <v>0</v>
      </c>
      <c r="O10" s="74" t="s">
        <v>1</v>
      </c>
      <c r="P10" s="74" t="s">
        <v>11</v>
      </c>
      <c r="Q10" s="75" t="s">
        <v>0</v>
      </c>
      <c r="R10" s="74" t="s">
        <v>1</v>
      </c>
      <c r="S10" s="146"/>
      <c r="T10" s="148"/>
      <c r="U10" s="150"/>
      <c r="V10" s="152"/>
      <c r="W10" s="154"/>
    </row>
    <row r="11" spans="1:23" ht="24.75" customHeight="1">
      <c r="A11" s="181" t="s">
        <v>17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</row>
    <row r="12" spans="1:23" ht="31.5" customHeight="1">
      <c r="A12" s="77">
        <f>RANK(V12,$V$12:$V$16,0)</f>
        <v>1</v>
      </c>
      <c r="B12" s="56">
        <v>1991</v>
      </c>
      <c r="C12" s="43" t="s">
        <v>183</v>
      </c>
      <c r="D12" s="59" t="s">
        <v>184</v>
      </c>
      <c r="E12" s="56" t="s">
        <v>46</v>
      </c>
      <c r="F12" s="43" t="s">
        <v>185</v>
      </c>
      <c r="G12" s="59" t="s">
        <v>186</v>
      </c>
      <c r="H12" s="57" t="s">
        <v>187</v>
      </c>
      <c r="I12" s="58" t="s">
        <v>188</v>
      </c>
      <c r="J12" s="60">
        <v>224.5</v>
      </c>
      <c r="K12" s="61">
        <f>ROUND(J12/3.3,5)</f>
        <v>68.0303</v>
      </c>
      <c r="L12" s="62">
        <f>RANK(K12,K$12:K$16,0)</f>
        <v>1</v>
      </c>
      <c r="M12" s="60">
        <v>230.5</v>
      </c>
      <c r="N12" s="61">
        <f>ROUND(M12/3.3,5)</f>
        <v>69.84848</v>
      </c>
      <c r="O12" s="62">
        <f>RANK(N12,N$12:N$16,0)</f>
        <v>1</v>
      </c>
      <c r="P12" s="60">
        <v>227</v>
      </c>
      <c r="Q12" s="61">
        <f>ROUND(P12/3.3,5)</f>
        <v>68.78788</v>
      </c>
      <c r="R12" s="62">
        <f>RANK(Q12,Q$12:Q$16,0)</f>
        <v>1</v>
      </c>
      <c r="S12" s="63"/>
      <c r="T12" s="63"/>
      <c r="U12" s="60">
        <f>J12+M12+P12</f>
        <v>682</v>
      </c>
      <c r="V12" s="84">
        <f>ROUND(U12/3.3/3,5)</f>
        <v>68.88889</v>
      </c>
      <c r="W12" s="64" t="s">
        <v>27</v>
      </c>
    </row>
    <row r="13" spans="1:23" ht="31.5" customHeight="1">
      <c r="A13" s="77">
        <f>RANK(V13,$V$12:$V$16,0)</f>
        <v>2</v>
      </c>
      <c r="B13" s="56">
        <v>1969</v>
      </c>
      <c r="C13" s="48" t="s">
        <v>51</v>
      </c>
      <c r="D13" s="59" t="s">
        <v>52</v>
      </c>
      <c r="E13" s="56">
        <v>2</v>
      </c>
      <c r="F13" s="5" t="s">
        <v>53</v>
      </c>
      <c r="G13" s="59" t="s">
        <v>54</v>
      </c>
      <c r="H13" s="57" t="s">
        <v>55</v>
      </c>
      <c r="I13" s="58" t="s">
        <v>22</v>
      </c>
      <c r="J13" s="40">
        <v>209</v>
      </c>
      <c r="K13" s="61">
        <f>ROUND(J13/3.3,5)</f>
        <v>63.33333</v>
      </c>
      <c r="L13" s="82">
        <f>RANK(K13,K$12:K$16,0)</f>
        <v>2</v>
      </c>
      <c r="M13" s="40">
        <v>214</v>
      </c>
      <c r="N13" s="61">
        <f>ROUND(M13/3.3,5)</f>
        <v>64.84848</v>
      </c>
      <c r="O13" s="82">
        <f>RANK(N13,N$12:N$16,0)</f>
        <v>2</v>
      </c>
      <c r="P13" s="40">
        <v>211</v>
      </c>
      <c r="Q13" s="61">
        <f>ROUND(P13/3.3,5)</f>
        <v>63.93939</v>
      </c>
      <c r="R13" s="82">
        <f>RANK(Q13,Q$12:Q$16,0)</f>
        <v>3</v>
      </c>
      <c r="S13" s="47"/>
      <c r="T13" s="47"/>
      <c r="U13" s="40">
        <f>J13+M13+P13</f>
        <v>634</v>
      </c>
      <c r="V13" s="84">
        <f>ROUND(U13/3.3/3,5)</f>
        <v>64.0404</v>
      </c>
      <c r="W13" s="64" t="s">
        <v>36</v>
      </c>
    </row>
    <row r="14" spans="1:23" ht="31.5" customHeight="1">
      <c r="A14" s="77">
        <f>RANK(V14,$V$12:$V$16,0)</f>
        <v>3</v>
      </c>
      <c r="B14" s="56">
        <v>1982</v>
      </c>
      <c r="C14" s="44" t="s">
        <v>180</v>
      </c>
      <c r="D14" s="59" t="s">
        <v>181</v>
      </c>
      <c r="E14" s="56" t="s">
        <v>20</v>
      </c>
      <c r="F14" s="55" t="s">
        <v>182</v>
      </c>
      <c r="G14" s="59" t="s">
        <v>174</v>
      </c>
      <c r="H14" s="57" t="s">
        <v>175</v>
      </c>
      <c r="I14" s="58" t="s">
        <v>176</v>
      </c>
      <c r="J14" s="40">
        <v>207.5</v>
      </c>
      <c r="K14" s="61">
        <f>ROUND(J14/3.3,5)</f>
        <v>62.87879</v>
      </c>
      <c r="L14" s="82">
        <f>RANK(K14,K$12:K$16,0)</f>
        <v>3</v>
      </c>
      <c r="M14" s="40">
        <v>212.5</v>
      </c>
      <c r="N14" s="61">
        <f>ROUND(M14/3.3,5)</f>
        <v>64.39394</v>
      </c>
      <c r="O14" s="82">
        <f>RANK(N14,N$12:N$16,0)</f>
        <v>3</v>
      </c>
      <c r="P14" s="40">
        <v>211</v>
      </c>
      <c r="Q14" s="61">
        <f>ROUND(P14/3.3,5)</f>
        <v>63.93939</v>
      </c>
      <c r="R14" s="82">
        <f>RANK(Q14,Q$12:Q$16,0)</f>
        <v>3</v>
      </c>
      <c r="S14" s="47"/>
      <c r="T14" s="47"/>
      <c r="U14" s="40">
        <f>J14+M14+P14</f>
        <v>631</v>
      </c>
      <c r="V14" s="84">
        <f>ROUND(U14/3.3/3,5)</f>
        <v>63.73737</v>
      </c>
      <c r="W14" s="64"/>
    </row>
    <row r="15" spans="1:23" ht="31.5" customHeight="1">
      <c r="A15" s="77">
        <f>RANK(V15,$V$12:$V$16,0)</f>
        <v>4</v>
      </c>
      <c r="B15" s="56" t="s">
        <v>70</v>
      </c>
      <c r="C15" s="51" t="s">
        <v>172</v>
      </c>
      <c r="D15" s="59" t="s">
        <v>173</v>
      </c>
      <c r="E15" s="56">
        <v>1</v>
      </c>
      <c r="F15" s="137" t="s">
        <v>177</v>
      </c>
      <c r="G15" s="59" t="s">
        <v>178</v>
      </c>
      <c r="H15" s="57" t="s">
        <v>179</v>
      </c>
      <c r="I15" s="58" t="s">
        <v>176</v>
      </c>
      <c r="J15" s="40">
        <v>205</v>
      </c>
      <c r="K15" s="61">
        <f>ROUND(J15/3.3,5)</f>
        <v>62.12121</v>
      </c>
      <c r="L15" s="82">
        <f>RANK(K15,K$12:K$16,0)</f>
        <v>4</v>
      </c>
      <c r="M15" s="40">
        <v>212</v>
      </c>
      <c r="N15" s="61">
        <f>ROUND(M15/3.3,5)</f>
        <v>64.24242</v>
      </c>
      <c r="O15" s="82">
        <f>RANK(N15,N$12:N$16,0)</f>
        <v>4</v>
      </c>
      <c r="P15" s="40">
        <v>212.5</v>
      </c>
      <c r="Q15" s="61">
        <f>ROUND(P15/3.3,5)</f>
        <v>64.39394</v>
      </c>
      <c r="R15" s="82">
        <f>RANK(Q15,Q$12:Q$16,0)</f>
        <v>2</v>
      </c>
      <c r="S15" s="47"/>
      <c r="T15" s="47"/>
      <c r="U15" s="40">
        <f>J15+M15+P15</f>
        <v>629.5</v>
      </c>
      <c r="V15" s="84">
        <f>ROUND(U15/3.3/3,5)</f>
        <v>63.58586</v>
      </c>
      <c r="W15" s="64"/>
    </row>
    <row r="16" spans="1:23" ht="31.5" customHeight="1">
      <c r="A16" s="77">
        <f>RANK(V16,$V$12:$V$16,0)</f>
        <v>5</v>
      </c>
      <c r="B16" s="56">
        <v>2001</v>
      </c>
      <c r="C16" s="81" t="s">
        <v>132</v>
      </c>
      <c r="D16" s="128" t="s">
        <v>133</v>
      </c>
      <c r="E16" s="56" t="s">
        <v>21</v>
      </c>
      <c r="F16" s="49" t="s">
        <v>134</v>
      </c>
      <c r="G16" s="59" t="s">
        <v>135</v>
      </c>
      <c r="H16" s="57" t="s">
        <v>130</v>
      </c>
      <c r="I16" s="58" t="s">
        <v>131</v>
      </c>
      <c r="J16" s="40">
        <v>205</v>
      </c>
      <c r="K16" s="61">
        <f>ROUND(J16/3.3,5)</f>
        <v>62.12121</v>
      </c>
      <c r="L16" s="82">
        <f>RANK(K16,K$12:K$16,0)</f>
        <v>4</v>
      </c>
      <c r="M16" s="40">
        <v>207.5</v>
      </c>
      <c r="N16" s="61">
        <f>ROUND(M16/3.3,5)</f>
        <v>62.87879</v>
      </c>
      <c r="O16" s="82">
        <f>RANK(N16,N$12:N$16,0)</f>
        <v>5</v>
      </c>
      <c r="P16" s="40">
        <v>210</v>
      </c>
      <c r="Q16" s="61">
        <f>ROUND(P16/3.3,5)</f>
        <v>63.63636</v>
      </c>
      <c r="R16" s="82">
        <f>RANK(Q16,Q$12:Q$16,0)</f>
        <v>5</v>
      </c>
      <c r="S16" s="47"/>
      <c r="T16" s="47"/>
      <c r="U16" s="40">
        <f>J16+M16+P16</f>
        <v>622.5</v>
      </c>
      <c r="V16" s="84">
        <f>ROUND(U16/3.3/3,5)</f>
        <v>62.87879</v>
      </c>
      <c r="W16" s="64"/>
    </row>
    <row r="17" spans="1:23" ht="24.75" customHeight="1">
      <c r="A17" s="181" t="s">
        <v>31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</row>
    <row r="18" spans="1:23" ht="31.5" customHeight="1">
      <c r="A18" s="77">
        <f>RANK(V18,$V$18:$V$20,0)</f>
        <v>1</v>
      </c>
      <c r="B18" s="56">
        <v>2006</v>
      </c>
      <c r="C18" s="37" t="s">
        <v>163</v>
      </c>
      <c r="D18" s="59" t="s">
        <v>164</v>
      </c>
      <c r="E18" s="56" t="s">
        <v>21</v>
      </c>
      <c r="F18" s="37" t="s">
        <v>278</v>
      </c>
      <c r="G18" s="59" t="s">
        <v>165</v>
      </c>
      <c r="H18" s="57" t="s">
        <v>130</v>
      </c>
      <c r="I18" s="58" t="s">
        <v>131</v>
      </c>
      <c r="J18" s="40">
        <v>213.5</v>
      </c>
      <c r="K18" s="61">
        <f>ROUND(J18/3.3,5)</f>
        <v>64.69697</v>
      </c>
      <c r="L18" s="82">
        <f>RANK(K18,K$18:K$20,0)</f>
        <v>1</v>
      </c>
      <c r="M18" s="40">
        <v>217</v>
      </c>
      <c r="N18" s="61">
        <f>ROUND(M18/3.3,5)</f>
        <v>65.75758</v>
      </c>
      <c r="O18" s="82">
        <f>RANK(N18,N$18:N$20,0)</f>
        <v>1</v>
      </c>
      <c r="P18" s="40">
        <v>215</v>
      </c>
      <c r="Q18" s="61">
        <f>ROUND(P18/3.3,5)</f>
        <v>65.15152</v>
      </c>
      <c r="R18" s="82">
        <f>RANK(Q18,Q$18:Q$20,0)</f>
        <v>1</v>
      </c>
      <c r="S18" s="47"/>
      <c r="T18" s="47"/>
      <c r="U18" s="40">
        <f>J18+M18+P18</f>
        <v>645.5</v>
      </c>
      <c r="V18" s="84">
        <f>ROUND(U18/3.3/3,5)</f>
        <v>65.20202</v>
      </c>
      <c r="W18" s="64" t="s">
        <v>27</v>
      </c>
    </row>
    <row r="19" spans="1:23" ht="31.5" customHeight="1">
      <c r="A19" s="77">
        <f>RANK(V19,$V$18:$V$20,0)</f>
        <v>2</v>
      </c>
      <c r="B19" s="56" t="s">
        <v>145</v>
      </c>
      <c r="C19" s="78" t="s">
        <v>146</v>
      </c>
      <c r="D19" s="59" t="s">
        <v>147</v>
      </c>
      <c r="E19" s="56" t="s">
        <v>21</v>
      </c>
      <c r="F19" s="37" t="s">
        <v>148</v>
      </c>
      <c r="G19" s="59" t="s">
        <v>149</v>
      </c>
      <c r="H19" s="57" t="s">
        <v>130</v>
      </c>
      <c r="I19" s="58" t="s">
        <v>131</v>
      </c>
      <c r="J19" s="40">
        <v>200</v>
      </c>
      <c r="K19" s="61">
        <f>ROUND(J19/3.3,5)</f>
        <v>60.60606</v>
      </c>
      <c r="L19" s="82">
        <f>RANK(K19,K$18:K$20,0)</f>
        <v>2</v>
      </c>
      <c r="M19" s="40">
        <v>201.5</v>
      </c>
      <c r="N19" s="61">
        <f>ROUND(M19/3.3,5)</f>
        <v>61.06061</v>
      </c>
      <c r="O19" s="82">
        <f>RANK(N19,N$18:N$20,0)</f>
        <v>2</v>
      </c>
      <c r="P19" s="40">
        <v>209</v>
      </c>
      <c r="Q19" s="61">
        <f>ROUND(P19/3.3,5)</f>
        <v>63.33333</v>
      </c>
      <c r="R19" s="82">
        <f>RANK(Q19,Q$18:Q$20,0)</f>
        <v>2</v>
      </c>
      <c r="S19" s="47"/>
      <c r="T19" s="47"/>
      <c r="U19" s="40">
        <f>J19+M19+P19</f>
        <v>610.5</v>
      </c>
      <c r="V19" s="84">
        <f>ROUND(U19/3.3/3,5)</f>
        <v>61.66667</v>
      </c>
      <c r="W19" s="64" t="s">
        <v>29</v>
      </c>
    </row>
    <row r="20" spans="1:23" ht="31.5" customHeight="1">
      <c r="A20" s="77">
        <f>RANK(V20,$V$18:$V$20,0)</f>
        <v>3</v>
      </c>
      <c r="B20" s="56">
        <v>2006</v>
      </c>
      <c r="C20" s="44" t="s">
        <v>150</v>
      </c>
      <c r="D20" s="59" t="s">
        <v>151</v>
      </c>
      <c r="E20" s="56" t="s">
        <v>29</v>
      </c>
      <c r="F20" s="37" t="s">
        <v>152</v>
      </c>
      <c r="G20" s="59" t="s">
        <v>153</v>
      </c>
      <c r="H20" s="57" t="s">
        <v>130</v>
      </c>
      <c r="I20" s="58" t="s">
        <v>131</v>
      </c>
      <c r="J20" s="40">
        <v>194.5</v>
      </c>
      <c r="K20" s="61">
        <f>ROUND(J20/3.3,5)</f>
        <v>58.93939</v>
      </c>
      <c r="L20" s="82">
        <f>RANK(K20,K$18:K$20,0)</f>
        <v>3</v>
      </c>
      <c r="M20" s="40">
        <v>195</v>
      </c>
      <c r="N20" s="61">
        <f>ROUND(M20/3.3,5)</f>
        <v>59.09091</v>
      </c>
      <c r="O20" s="82">
        <f>RANK(N20,N$18:N$20,0)</f>
        <v>3</v>
      </c>
      <c r="P20" s="40">
        <v>201</v>
      </c>
      <c r="Q20" s="61">
        <f>ROUND(P20/3.3,5)</f>
        <v>60.90909</v>
      </c>
      <c r="R20" s="82">
        <f>RANK(Q20,Q$18:Q$20,0)</f>
        <v>3</v>
      </c>
      <c r="S20" s="47"/>
      <c r="T20" s="47"/>
      <c r="U20" s="40">
        <f>J20+M20+P20</f>
        <v>590.5</v>
      </c>
      <c r="V20" s="84">
        <f>ROUND(U20/3.3/3,5)</f>
        <v>59.64646</v>
      </c>
      <c r="W20" s="42" t="s">
        <v>68</v>
      </c>
    </row>
    <row r="21" spans="1:22" ht="24.75" customHeight="1">
      <c r="A21" s="24"/>
      <c r="B21" s="24"/>
      <c r="C21" s="28"/>
      <c r="D21" s="29"/>
      <c r="E21" s="29"/>
      <c r="F21" s="30"/>
      <c r="G21" s="31"/>
      <c r="H21" s="32"/>
      <c r="I21" s="33"/>
      <c r="J21" s="25"/>
      <c r="K21" s="26"/>
      <c r="L21" s="25"/>
      <c r="M21" s="25"/>
      <c r="N21" s="26"/>
      <c r="O21" s="25"/>
      <c r="P21" s="25"/>
      <c r="Q21" s="26"/>
      <c r="R21" s="25"/>
      <c r="S21" s="34"/>
      <c r="T21" s="34"/>
      <c r="U21" s="25"/>
      <c r="V21" s="27"/>
    </row>
    <row r="22" spans="1:22" ht="24.75" customHeight="1">
      <c r="A22" s="8"/>
      <c r="B22" s="8"/>
      <c r="C22" s="16" t="s">
        <v>2</v>
      </c>
      <c r="D22" s="17"/>
      <c r="E22" s="17"/>
      <c r="F22" s="8"/>
      <c r="G22" s="8"/>
      <c r="H22" s="18"/>
      <c r="I22" s="69" t="s">
        <v>79</v>
      </c>
      <c r="J22" s="3"/>
      <c r="K22" s="3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3" ht="24.75" customHeight="1">
      <c r="A23" s="20"/>
      <c r="B23" s="20"/>
      <c r="C23" s="21" t="s">
        <v>3</v>
      </c>
      <c r="D23" s="9"/>
      <c r="E23" s="9"/>
      <c r="F23" s="14"/>
      <c r="G23" s="14"/>
      <c r="H23" s="6"/>
      <c r="I23" s="68" t="s">
        <v>30</v>
      </c>
      <c r="J23" s="3"/>
      <c r="K23" s="3"/>
      <c r="L23" s="14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19"/>
    </row>
    <row r="24" spans="1:23" s="19" customFormat="1" ht="24.75" customHeight="1">
      <c r="A24"/>
      <c r="B24"/>
      <c r="C24" s="1"/>
      <c r="D24" s="1"/>
      <c r="E24" s="1"/>
      <c r="F24" s="1"/>
      <c r="G24" s="1"/>
      <c r="H24" s="1"/>
      <c r="I24" s="1"/>
      <c r="J24" s="1"/>
      <c r="K24" s="1"/>
      <c r="L24"/>
      <c r="M24"/>
      <c r="N24"/>
      <c r="O24"/>
      <c r="P24"/>
      <c r="Q24"/>
      <c r="R24"/>
      <c r="S24"/>
      <c r="T24"/>
      <c r="U24"/>
      <c r="V24"/>
      <c r="W24" s="22"/>
    </row>
    <row r="25" spans="1:23" s="22" customFormat="1" ht="24.75" customHeight="1">
      <c r="A25"/>
      <c r="B25"/>
      <c r="C25" s="1"/>
      <c r="D25" s="1"/>
      <c r="E25" s="1"/>
      <c r="F25" s="1"/>
      <c r="G25" s="1"/>
      <c r="H25" s="1"/>
      <c r="I25" s="1"/>
      <c r="J25" s="1"/>
      <c r="K25" s="1"/>
      <c r="L25"/>
      <c r="M25"/>
      <c r="N25"/>
      <c r="O25"/>
      <c r="P25"/>
      <c r="Q25"/>
      <c r="R25"/>
      <c r="S25"/>
      <c r="T25"/>
      <c r="U25"/>
      <c r="V25"/>
      <c r="W25"/>
    </row>
  </sheetData>
  <sheetProtection/>
  <mergeCells count="27">
    <mergeCell ref="U9:U10"/>
    <mergeCell ref="I9:I10"/>
    <mergeCell ref="V9:V10"/>
    <mergeCell ref="W9:W10"/>
    <mergeCell ref="A11:W11"/>
    <mergeCell ref="A17:W17"/>
    <mergeCell ref="J9:L9"/>
    <mergeCell ref="M9:O9"/>
    <mergeCell ref="P9:R9"/>
    <mergeCell ref="S9:S10"/>
    <mergeCell ref="T9:T10"/>
    <mergeCell ref="C9:C10"/>
    <mergeCell ref="D9:D10"/>
    <mergeCell ref="E9:E10"/>
    <mergeCell ref="F9:F10"/>
    <mergeCell ref="G9:G10"/>
    <mergeCell ref="H9:H10"/>
    <mergeCell ref="B9:B10"/>
    <mergeCell ref="A1:W1"/>
    <mergeCell ref="A2:W2"/>
    <mergeCell ref="A3:W3"/>
    <mergeCell ref="A4:W4"/>
    <mergeCell ref="A5:W5"/>
    <mergeCell ref="A6:W6"/>
    <mergeCell ref="A7:W7"/>
    <mergeCell ref="R8:W8"/>
    <mergeCell ref="A9:A10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="80" zoomScaleNormal="80" zoomScalePageLayoutView="0" workbookViewId="0" topLeftCell="A4">
      <selection activeCell="Y13" sqref="Y13"/>
    </sheetView>
  </sheetViews>
  <sheetFormatPr defaultColWidth="9.140625" defaultRowHeight="12.75"/>
  <cols>
    <col min="1" max="1" width="4.7109375" style="45" customWidth="1"/>
    <col min="2" max="2" width="6.7109375" style="45" hidden="1" customWidth="1"/>
    <col min="3" max="3" width="24.7109375" style="45" customWidth="1"/>
    <col min="4" max="4" width="8.7109375" style="45" hidden="1" customWidth="1"/>
    <col min="5" max="5" width="6.7109375" style="45" customWidth="1"/>
    <col min="6" max="6" width="36.7109375" style="45" customWidth="1"/>
    <col min="7" max="7" width="8.7109375" style="45" hidden="1" customWidth="1"/>
    <col min="8" max="8" width="17.7109375" style="45" hidden="1" customWidth="1"/>
    <col min="9" max="9" width="22.7109375" style="45" customWidth="1"/>
    <col min="10" max="15" width="8.7109375" style="45" customWidth="1"/>
    <col min="16" max="16" width="4.7109375" style="45" customWidth="1"/>
    <col min="17" max="17" width="6.7109375" style="45" customWidth="1"/>
    <col min="18" max="18" width="8.7109375" style="45" customWidth="1"/>
    <col min="19" max="21" width="4.7109375" style="45" customWidth="1"/>
    <col min="22" max="22" width="9.140625" style="45" customWidth="1"/>
    <col min="23" max="23" width="6.7109375" style="45" customWidth="1"/>
  </cols>
  <sheetData>
    <row r="1" spans="1:23" ht="24.75" customHeight="1">
      <c r="A1" s="182" t="s">
        <v>45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</row>
    <row r="2" spans="1:23" ht="24.75" customHeight="1">
      <c r="A2" s="183" t="s">
        <v>274</v>
      </c>
      <c r="B2" s="183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</row>
    <row r="3" spans="1:23" ht="24.75" customHeight="1">
      <c r="A3" s="182" t="s">
        <v>14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</row>
    <row r="4" spans="1:23" ht="24.75" customHeight="1">
      <c r="A4" s="185" t="s">
        <v>26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</row>
    <row r="5" spans="1:23" ht="24.75" customHeight="1">
      <c r="A5" s="182" t="s">
        <v>71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</row>
    <row r="6" spans="1:23" ht="24.75" customHeight="1">
      <c r="A6" s="186" t="s">
        <v>280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</row>
    <row r="7" spans="1:23" ht="24.75" customHeight="1">
      <c r="A7" s="107" t="s">
        <v>33</v>
      </c>
      <c r="B7" s="107"/>
      <c r="C7" s="65"/>
      <c r="D7" s="66"/>
      <c r="E7" s="66"/>
      <c r="F7" s="67"/>
      <c r="G7" s="87"/>
      <c r="H7" s="67"/>
      <c r="I7" s="88"/>
      <c r="J7" s="108"/>
      <c r="K7" s="108"/>
      <c r="L7" s="108"/>
      <c r="M7" s="108"/>
      <c r="N7" s="108"/>
      <c r="O7" s="99"/>
      <c r="P7" s="108"/>
      <c r="Q7" s="108"/>
      <c r="R7" s="99"/>
      <c r="S7" s="108"/>
      <c r="T7" s="187" t="s">
        <v>86</v>
      </c>
      <c r="U7" s="187"/>
      <c r="V7" s="187"/>
      <c r="W7" s="187"/>
    </row>
    <row r="8" spans="1:23" ht="19.5" customHeight="1">
      <c r="A8" s="188" t="s">
        <v>1</v>
      </c>
      <c r="B8" s="163" t="s">
        <v>15</v>
      </c>
      <c r="C8" s="189" t="s">
        <v>12</v>
      </c>
      <c r="D8" s="190" t="s">
        <v>10</v>
      </c>
      <c r="E8" s="192" t="s">
        <v>9</v>
      </c>
      <c r="F8" s="190" t="s">
        <v>13</v>
      </c>
      <c r="G8" s="190" t="s">
        <v>10</v>
      </c>
      <c r="H8" s="189" t="s">
        <v>8</v>
      </c>
      <c r="I8" s="189" t="s">
        <v>4</v>
      </c>
      <c r="J8" s="189" t="s">
        <v>35</v>
      </c>
      <c r="K8" s="189"/>
      <c r="L8" s="189"/>
      <c r="M8" s="189"/>
      <c r="N8" s="189"/>
      <c r="O8" s="189"/>
      <c r="P8" s="189"/>
      <c r="Q8" s="189" t="s">
        <v>5</v>
      </c>
      <c r="R8" s="189"/>
      <c r="S8" s="189"/>
      <c r="T8" s="194" t="s">
        <v>18</v>
      </c>
      <c r="U8" s="195" t="s">
        <v>19</v>
      </c>
      <c r="V8" s="197" t="s">
        <v>38</v>
      </c>
      <c r="W8" s="188" t="s">
        <v>40</v>
      </c>
    </row>
    <row r="9" spans="1:23" ht="39.75" customHeight="1">
      <c r="A9" s="188"/>
      <c r="B9" s="163"/>
      <c r="C9" s="189"/>
      <c r="D9" s="191"/>
      <c r="E9" s="191"/>
      <c r="F9" s="191"/>
      <c r="G9" s="191"/>
      <c r="H9" s="189"/>
      <c r="I9" s="189"/>
      <c r="J9" s="109" t="s">
        <v>41</v>
      </c>
      <c r="K9" s="109" t="s">
        <v>44</v>
      </c>
      <c r="L9" s="109" t="s">
        <v>42</v>
      </c>
      <c r="M9" s="109" t="s">
        <v>37</v>
      </c>
      <c r="N9" s="110" t="s">
        <v>43</v>
      </c>
      <c r="O9" s="111" t="s">
        <v>0</v>
      </c>
      <c r="P9" s="112" t="s">
        <v>1</v>
      </c>
      <c r="Q9" s="112" t="s">
        <v>11</v>
      </c>
      <c r="R9" s="111" t="s">
        <v>0</v>
      </c>
      <c r="S9" s="112" t="s">
        <v>1</v>
      </c>
      <c r="T9" s="194"/>
      <c r="U9" s="196"/>
      <c r="V9" s="198"/>
      <c r="W9" s="199"/>
    </row>
    <row r="10" spans="1:23" ht="24.75" customHeight="1">
      <c r="A10" s="193" t="s">
        <v>39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</row>
    <row r="11" spans="1:23" ht="31.5" customHeight="1">
      <c r="A11" s="46">
        <f>RANK(V11,$V$11:$V$14,0)</f>
        <v>1</v>
      </c>
      <c r="B11" s="56">
        <v>2007</v>
      </c>
      <c r="C11" s="138" t="s">
        <v>154</v>
      </c>
      <c r="D11" s="59" t="s">
        <v>155</v>
      </c>
      <c r="E11" s="56">
        <v>2</v>
      </c>
      <c r="F11" s="139" t="s">
        <v>156</v>
      </c>
      <c r="G11" s="59" t="s">
        <v>157</v>
      </c>
      <c r="H11" s="57" t="s">
        <v>130</v>
      </c>
      <c r="I11" s="58" t="s">
        <v>131</v>
      </c>
      <c r="J11" s="92">
        <v>7</v>
      </c>
      <c r="K11" s="92">
        <v>6.5</v>
      </c>
      <c r="L11" s="92">
        <v>6.4</v>
      </c>
      <c r="M11" s="92">
        <v>6.6</v>
      </c>
      <c r="N11" s="92">
        <f>SUM(J11:M11)</f>
        <v>26.5</v>
      </c>
      <c r="O11" s="84">
        <f>N11/0.4</f>
        <v>66.25</v>
      </c>
      <c r="P11" s="93">
        <f>RANK(O11,O$11:O$14,0)</f>
        <v>1</v>
      </c>
      <c r="Q11" s="92">
        <v>130.5</v>
      </c>
      <c r="R11" s="84">
        <f>Q11/2</f>
        <v>65.25</v>
      </c>
      <c r="S11" s="93">
        <f>RANK(R11,R$11:R$14,0)</f>
        <v>1</v>
      </c>
      <c r="T11" s="94"/>
      <c r="U11" s="106"/>
      <c r="V11" s="84">
        <f>(O11+R11)/2</f>
        <v>65.75</v>
      </c>
      <c r="W11" s="113" t="s">
        <v>29</v>
      </c>
    </row>
    <row r="12" spans="1:23" ht="31.5" customHeight="1">
      <c r="A12" s="46">
        <f>RANK(V12,$V$11:$V$14,0)</f>
        <v>2</v>
      </c>
      <c r="B12" s="56">
        <v>2009</v>
      </c>
      <c r="C12" s="43" t="s">
        <v>222</v>
      </c>
      <c r="D12" s="59" t="s">
        <v>223</v>
      </c>
      <c r="E12" s="56" t="s">
        <v>20</v>
      </c>
      <c r="F12" s="43" t="s">
        <v>224</v>
      </c>
      <c r="G12" s="59" t="s">
        <v>225</v>
      </c>
      <c r="H12" s="57" t="s">
        <v>226</v>
      </c>
      <c r="I12" s="58" t="s">
        <v>209</v>
      </c>
      <c r="J12" s="92">
        <v>7</v>
      </c>
      <c r="K12" s="92">
        <v>6.5</v>
      </c>
      <c r="L12" s="92">
        <v>6.4</v>
      </c>
      <c r="M12" s="92">
        <v>6.6</v>
      </c>
      <c r="N12" s="92">
        <f>SUM(J12:M12)</f>
        <v>26.5</v>
      </c>
      <c r="O12" s="84">
        <f>N12/0.4</f>
        <v>66.25</v>
      </c>
      <c r="P12" s="93">
        <f>RANK(O12,O$11:O$14,0)</f>
        <v>1</v>
      </c>
      <c r="Q12" s="92">
        <v>128.5</v>
      </c>
      <c r="R12" s="84">
        <f>Q12/2</f>
        <v>64.25</v>
      </c>
      <c r="S12" s="93">
        <f>RANK(R12,R$11:R$14,0)</f>
        <v>2</v>
      </c>
      <c r="T12" s="94"/>
      <c r="U12" s="106"/>
      <c r="V12" s="84">
        <f>(O12+R12)/2</f>
        <v>65.25</v>
      </c>
      <c r="W12" s="113" t="s">
        <v>29</v>
      </c>
    </row>
    <row r="13" spans="1:23" ht="31.5" customHeight="1">
      <c r="A13" s="46">
        <f>RANK(V13,$V$11:$V$14,0)</f>
        <v>3</v>
      </c>
      <c r="B13" s="56">
        <v>2007</v>
      </c>
      <c r="C13" s="41" t="s">
        <v>112</v>
      </c>
      <c r="D13" s="141" t="s">
        <v>279</v>
      </c>
      <c r="E13" s="56" t="s">
        <v>20</v>
      </c>
      <c r="F13" s="41" t="s">
        <v>99</v>
      </c>
      <c r="G13" s="59" t="s">
        <v>100</v>
      </c>
      <c r="H13" s="57" t="s">
        <v>101</v>
      </c>
      <c r="I13" s="58" t="s">
        <v>93</v>
      </c>
      <c r="J13" s="92">
        <v>5.9</v>
      </c>
      <c r="K13" s="92">
        <v>6</v>
      </c>
      <c r="L13" s="92">
        <v>6.3</v>
      </c>
      <c r="M13" s="92">
        <v>6</v>
      </c>
      <c r="N13" s="92">
        <f>SUM(J13:M13)</f>
        <v>24.2</v>
      </c>
      <c r="O13" s="84">
        <f>N13/0.4</f>
        <v>60.49999999999999</v>
      </c>
      <c r="P13" s="93">
        <f>RANK(O13,O$11:O$14,0)</f>
        <v>3</v>
      </c>
      <c r="Q13" s="92">
        <v>123</v>
      </c>
      <c r="R13" s="84">
        <f>Q13/2</f>
        <v>61.5</v>
      </c>
      <c r="S13" s="93">
        <f>RANK(R13,R$11:R$14,0)</f>
        <v>3</v>
      </c>
      <c r="T13" s="94"/>
      <c r="U13" s="106"/>
      <c r="V13" s="84">
        <f>(O13+R13)/2</f>
        <v>61</v>
      </c>
      <c r="W13" s="113" t="s">
        <v>68</v>
      </c>
    </row>
    <row r="14" spans="1:23" ht="31.5" customHeight="1">
      <c r="A14" s="46">
        <f>RANK(V14,$V$11:$V$14,0)</f>
        <v>4</v>
      </c>
      <c r="B14" s="56">
        <v>2012</v>
      </c>
      <c r="C14" s="95" t="s">
        <v>123</v>
      </c>
      <c r="D14" s="59" t="s">
        <v>124</v>
      </c>
      <c r="E14" s="56" t="s">
        <v>29</v>
      </c>
      <c r="F14" s="121" t="s">
        <v>122</v>
      </c>
      <c r="G14" s="141" t="s">
        <v>279</v>
      </c>
      <c r="H14" s="57" t="s">
        <v>275</v>
      </c>
      <c r="I14" s="58" t="s">
        <v>22</v>
      </c>
      <c r="J14" s="92">
        <v>6.5</v>
      </c>
      <c r="K14" s="92">
        <v>5.8</v>
      </c>
      <c r="L14" s="92">
        <v>5.7</v>
      </c>
      <c r="M14" s="92">
        <v>6</v>
      </c>
      <c r="N14" s="92">
        <f>SUM(J14:M14)</f>
        <v>24</v>
      </c>
      <c r="O14" s="84">
        <f>N14/0.4-1.5</f>
        <v>58.5</v>
      </c>
      <c r="P14" s="93">
        <f>RANK(O14,O$11:O$14,0)</f>
        <v>4</v>
      </c>
      <c r="Q14" s="92">
        <v>119</v>
      </c>
      <c r="R14" s="84">
        <f>Q14/2-1.5</f>
        <v>58</v>
      </c>
      <c r="S14" s="93">
        <f>RANK(R14,R$11:R$14,0)</f>
        <v>4</v>
      </c>
      <c r="T14" s="94">
        <v>2</v>
      </c>
      <c r="U14" s="106"/>
      <c r="V14" s="84">
        <f>(O14+R14)/2</f>
        <v>58.25</v>
      </c>
      <c r="W14" s="113"/>
    </row>
    <row r="15" spans="1:23" ht="24.75" customHeight="1">
      <c r="A15" s="193" t="s">
        <v>25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</row>
    <row r="16" spans="1:23" ht="31.5" customHeight="1">
      <c r="A16" s="46">
        <f>RANK(V16,$V$16:$V$18,0)</f>
        <v>1</v>
      </c>
      <c r="B16" s="56">
        <v>1990</v>
      </c>
      <c r="C16" s="5" t="s">
        <v>119</v>
      </c>
      <c r="D16" s="59" t="s">
        <v>118</v>
      </c>
      <c r="E16" s="56" t="s">
        <v>20</v>
      </c>
      <c r="F16" s="121" t="s">
        <v>115</v>
      </c>
      <c r="G16" s="59" t="s">
        <v>116</v>
      </c>
      <c r="H16" s="57" t="s">
        <v>117</v>
      </c>
      <c r="I16" s="58" t="s">
        <v>32</v>
      </c>
      <c r="J16" s="92">
        <v>6.9</v>
      </c>
      <c r="K16" s="92">
        <v>6.5</v>
      </c>
      <c r="L16" s="92">
        <v>6.4</v>
      </c>
      <c r="M16" s="92">
        <v>6.5</v>
      </c>
      <c r="N16" s="92">
        <f>SUM(J16:M16)</f>
        <v>26.3</v>
      </c>
      <c r="O16" s="84">
        <f>N16/0.4</f>
        <v>65.75</v>
      </c>
      <c r="P16" s="93">
        <f>RANK(O16,O$16:O$18,0)</f>
        <v>1</v>
      </c>
      <c r="Q16" s="92">
        <v>128.5</v>
      </c>
      <c r="R16" s="84">
        <f>Q16/2</f>
        <v>64.25</v>
      </c>
      <c r="S16" s="93">
        <f>RANK(R16,R$16:R$18,0)</f>
        <v>1</v>
      </c>
      <c r="T16" s="94"/>
      <c r="U16" s="94"/>
      <c r="V16" s="84">
        <f>(O16+R16)/2</f>
        <v>65</v>
      </c>
      <c r="W16" s="113"/>
    </row>
    <row r="17" spans="1:23" ht="31.5" customHeight="1">
      <c r="A17" s="124">
        <f>RANK(V17,$V$16:$V$18,0)</f>
        <v>2</v>
      </c>
      <c r="B17" s="56">
        <v>2005</v>
      </c>
      <c r="C17" s="131" t="s">
        <v>158</v>
      </c>
      <c r="D17" s="59" t="s">
        <v>159</v>
      </c>
      <c r="E17" s="56" t="s">
        <v>29</v>
      </c>
      <c r="F17" s="55" t="s">
        <v>160</v>
      </c>
      <c r="G17" s="59" t="s">
        <v>161</v>
      </c>
      <c r="H17" s="57" t="s">
        <v>162</v>
      </c>
      <c r="I17" s="58" t="s">
        <v>131</v>
      </c>
      <c r="J17" s="92">
        <v>6.9</v>
      </c>
      <c r="K17" s="92">
        <v>6.3</v>
      </c>
      <c r="L17" s="92">
        <v>6.4</v>
      </c>
      <c r="M17" s="92">
        <v>6.6</v>
      </c>
      <c r="N17" s="92">
        <f>SUM(J17:M17)</f>
        <v>26.200000000000003</v>
      </c>
      <c r="O17" s="84">
        <f>N17/0.4</f>
        <v>65.5</v>
      </c>
      <c r="P17" s="93">
        <f>RANK(O17,O$16:O$18,0)</f>
        <v>2</v>
      </c>
      <c r="Q17" s="92">
        <v>124</v>
      </c>
      <c r="R17" s="84">
        <f>Q17/2</f>
        <v>62</v>
      </c>
      <c r="S17" s="93">
        <f>RANK(R17,R$16:R$18,0)</f>
        <v>2</v>
      </c>
      <c r="T17" s="94"/>
      <c r="U17" s="94"/>
      <c r="V17" s="84">
        <f>(O17+R17)/2</f>
        <v>63.75</v>
      </c>
      <c r="W17" s="113"/>
    </row>
    <row r="18" spans="1:23" ht="31.5" customHeight="1">
      <c r="A18" s="124">
        <f>RANK(V18,$V$16:$V$18,0)</f>
        <v>3</v>
      </c>
      <c r="B18" s="56">
        <v>2004</v>
      </c>
      <c r="C18" s="41" t="s">
        <v>120</v>
      </c>
      <c r="D18" s="59" t="s">
        <v>121</v>
      </c>
      <c r="E18" s="56" t="s">
        <v>20</v>
      </c>
      <c r="F18" s="121" t="s">
        <v>122</v>
      </c>
      <c r="G18" s="141" t="s">
        <v>279</v>
      </c>
      <c r="H18" s="57" t="s">
        <v>275</v>
      </c>
      <c r="I18" s="58" t="s">
        <v>22</v>
      </c>
      <c r="J18" s="92">
        <v>5.9</v>
      </c>
      <c r="K18" s="92">
        <v>5.8</v>
      </c>
      <c r="L18" s="92">
        <v>5.9</v>
      </c>
      <c r="M18" s="92">
        <v>5.9</v>
      </c>
      <c r="N18" s="92">
        <f>SUM(J18:M18)</f>
        <v>23.5</v>
      </c>
      <c r="O18" s="84">
        <f>N18/0.4</f>
        <v>58.75</v>
      </c>
      <c r="P18" s="93">
        <f>RANK(O18,O$16:O$18,0)</f>
        <v>3</v>
      </c>
      <c r="Q18" s="92">
        <v>122</v>
      </c>
      <c r="R18" s="84">
        <f>Q18/2</f>
        <v>61</v>
      </c>
      <c r="S18" s="93">
        <f>RANK(R18,R$16:R$18,0)</f>
        <v>3</v>
      </c>
      <c r="T18" s="94"/>
      <c r="U18" s="94"/>
      <c r="V18" s="84">
        <f>(O18+R18)/2</f>
        <v>59.875</v>
      </c>
      <c r="W18" s="113"/>
    </row>
    <row r="19" spans="1:23" ht="24.75" customHeight="1">
      <c r="A19" s="86"/>
      <c r="B19" s="86"/>
      <c r="C19" s="103"/>
      <c r="D19" s="101"/>
      <c r="E19" s="98"/>
      <c r="F19" s="104"/>
      <c r="G19" s="101"/>
      <c r="H19" s="102"/>
      <c r="I19" s="105"/>
      <c r="J19" s="89"/>
      <c r="K19" s="89"/>
      <c r="L19" s="89"/>
      <c r="M19" s="89"/>
      <c r="N19" s="89"/>
      <c r="O19" s="114"/>
      <c r="P19" s="90"/>
      <c r="Q19" s="89"/>
      <c r="R19" s="114"/>
      <c r="S19" s="90"/>
      <c r="T19" s="91"/>
      <c r="U19" s="91"/>
      <c r="V19" s="115"/>
      <c r="W19" s="116"/>
    </row>
    <row r="20" spans="1:23" ht="24.75" customHeight="1">
      <c r="A20" s="117"/>
      <c r="B20" s="117"/>
      <c r="C20" s="16" t="s">
        <v>2</v>
      </c>
      <c r="D20" s="69"/>
      <c r="E20" s="69"/>
      <c r="F20" s="70"/>
      <c r="G20" s="70"/>
      <c r="H20" s="71"/>
      <c r="I20" s="69" t="s">
        <v>79</v>
      </c>
      <c r="J20" s="3"/>
      <c r="K20" s="3"/>
      <c r="L20" s="118"/>
      <c r="M20" s="118"/>
      <c r="N20" s="118"/>
      <c r="O20" s="118"/>
      <c r="P20" s="117"/>
      <c r="Q20" s="117"/>
      <c r="R20" s="117"/>
      <c r="S20" s="117"/>
      <c r="T20" s="117"/>
      <c r="U20" s="117"/>
      <c r="V20" s="117"/>
      <c r="W20" s="117"/>
    </row>
    <row r="21" spans="1:23" ht="24.75" customHeight="1">
      <c r="A21" s="117"/>
      <c r="B21" s="117"/>
      <c r="C21" s="21" t="s">
        <v>3</v>
      </c>
      <c r="D21" s="72"/>
      <c r="E21" s="72"/>
      <c r="F21" s="68"/>
      <c r="G21" s="68"/>
      <c r="H21" s="73"/>
      <c r="I21" s="68" t="s">
        <v>30</v>
      </c>
      <c r="J21" s="3"/>
      <c r="K21" s="3"/>
      <c r="L21" s="118"/>
      <c r="M21" s="118"/>
      <c r="N21" s="118"/>
      <c r="O21" s="118"/>
      <c r="P21" s="117"/>
      <c r="Q21" s="117"/>
      <c r="R21" s="117"/>
      <c r="S21" s="117"/>
      <c r="T21" s="117"/>
      <c r="U21" s="117"/>
      <c r="V21" s="117"/>
      <c r="W21" s="117"/>
    </row>
  </sheetData>
  <sheetProtection/>
  <mergeCells count="24">
    <mergeCell ref="A15:W15"/>
    <mergeCell ref="Q8:S8"/>
    <mergeCell ref="T8:T9"/>
    <mergeCell ref="U8:U9"/>
    <mergeCell ref="V8:V9"/>
    <mergeCell ref="W8:W9"/>
    <mergeCell ref="A10:W10"/>
    <mergeCell ref="B8:B9"/>
    <mergeCell ref="T7:W7"/>
    <mergeCell ref="A8:A9"/>
    <mergeCell ref="C8:C9"/>
    <mergeCell ref="D8:D9"/>
    <mergeCell ref="E8:E9"/>
    <mergeCell ref="F8:F9"/>
    <mergeCell ref="G8:G9"/>
    <mergeCell ref="H8:H9"/>
    <mergeCell ref="I8:I9"/>
    <mergeCell ref="J8:P8"/>
    <mergeCell ref="A1:W1"/>
    <mergeCell ref="A2:W2"/>
    <mergeCell ref="A3:W3"/>
    <mergeCell ref="A4:W4"/>
    <mergeCell ref="A5:W5"/>
    <mergeCell ref="A6:W6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zoomScale="80" zoomScaleNormal="80" zoomScalePageLayoutView="0" workbookViewId="0" topLeftCell="A4">
      <selection activeCell="T16" sqref="T16"/>
    </sheetView>
  </sheetViews>
  <sheetFormatPr defaultColWidth="9.140625" defaultRowHeight="12.75"/>
  <cols>
    <col min="1" max="1" width="4.7109375" style="45" customWidth="1"/>
    <col min="2" max="2" width="6.7109375" style="45" hidden="1" customWidth="1"/>
    <col min="3" max="3" width="24.7109375" style="45" customWidth="1"/>
    <col min="4" max="4" width="8.7109375" style="45" hidden="1" customWidth="1"/>
    <col min="5" max="5" width="6.7109375" style="45" customWidth="1"/>
    <col min="6" max="6" width="36.7109375" style="45" customWidth="1"/>
    <col min="7" max="7" width="8.7109375" style="45" hidden="1" customWidth="1"/>
    <col min="8" max="8" width="17.7109375" style="45" hidden="1" customWidth="1"/>
    <col min="9" max="9" width="22.7109375" style="45" customWidth="1"/>
    <col min="10" max="15" width="8.7109375" style="45" customWidth="1"/>
    <col min="16" max="16" width="4.7109375" style="45" customWidth="1"/>
    <col min="17" max="17" width="6.7109375" style="45" customWidth="1"/>
    <col min="18" max="18" width="8.7109375" style="45" customWidth="1"/>
    <col min="19" max="21" width="4.7109375" style="45" customWidth="1"/>
    <col min="22" max="22" width="9.140625" style="45" customWidth="1"/>
    <col min="23" max="23" width="6.7109375" style="45" customWidth="1"/>
  </cols>
  <sheetData>
    <row r="1" spans="1:23" ht="24.75" customHeight="1">
      <c r="A1" s="182" t="s">
        <v>45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</row>
    <row r="2" spans="1:23" ht="24.75" customHeight="1">
      <c r="A2" s="183" t="s">
        <v>274</v>
      </c>
      <c r="B2" s="183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</row>
    <row r="3" spans="1:23" ht="24.75" customHeight="1">
      <c r="A3" s="182" t="s">
        <v>14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</row>
    <row r="4" spans="1:23" ht="24.75" customHeight="1">
      <c r="A4" s="185" t="s">
        <v>84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</row>
    <row r="5" spans="1:23" ht="24.75" customHeight="1">
      <c r="A5" s="182" t="s">
        <v>85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</row>
    <row r="6" spans="1:23" ht="24.75" customHeight="1">
      <c r="A6" s="186" t="s">
        <v>280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</row>
    <row r="7" spans="1:23" ht="24.75" customHeight="1">
      <c r="A7" s="107" t="s">
        <v>33</v>
      </c>
      <c r="B7" s="107"/>
      <c r="C7" s="65"/>
      <c r="D7" s="66"/>
      <c r="E7" s="66"/>
      <c r="F7" s="67"/>
      <c r="G7" s="87"/>
      <c r="H7" s="67"/>
      <c r="I7" s="88"/>
      <c r="J7" s="108"/>
      <c r="K7" s="108"/>
      <c r="L7" s="108"/>
      <c r="M7" s="108"/>
      <c r="N7" s="108"/>
      <c r="O7" s="99"/>
      <c r="P7" s="108"/>
      <c r="Q7" s="108"/>
      <c r="R7" s="99"/>
      <c r="S7" s="108"/>
      <c r="T7" s="187" t="s">
        <v>86</v>
      </c>
      <c r="U7" s="187"/>
      <c r="V7" s="187"/>
      <c r="W7" s="187"/>
    </row>
    <row r="8" spans="1:23" ht="19.5" customHeight="1">
      <c r="A8" s="188" t="s">
        <v>1</v>
      </c>
      <c r="B8" s="163" t="s">
        <v>15</v>
      </c>
      <c r="C8" s="189" t="s">
        <v>12</v>
      </c>
      <c r="D8" s="190" t="s">
        <v>10</v>
      </c>
      <c r="E8" s="192" t="s">
        <v>9</v>
      </c>
      <c r="F8" s="190" t="s">
        <v>13</v>
      </c>
      <c r="G8" s="190" t="s">
        <v>10</v>
      </c>
      <c r="H8" s="189" t="s">
        <v>8</v>
      </c>
      <c r="I8" s="189" t="s">
        <v>4</v>
      </c>
      <c r="J8" s="189" t="s">
        <v>35</v>
      </c>
      <c r="K8" s="189"/>
      <c r="L8" s="189"/>
      <c r="M8" s="189"/>
      <c r="N8" s="189"/>
      <c r="O8" s="189"/>
      <c r="P8" s="189"/>
      <c r="Q8" s="189" t="s">
        <v>5</v>
      </c>
      <c r="R8" s="189"/>
      <c r="S8" s="189"/>
      <c r="T8" s="194" t="s">
        <v>18</v>
      </c>
      <c r="U8" s="195" t="s">
        <v>19</v>
      </c>
      <c r="V8" s="197" t="s">
        <v>38</v>
      </c>
      <c r="W8" s="188" t="s">
        <v>40</v>
      </c>
    </row>
    <row r="9" spans="1:23" ht="39.75" customHeight="1">
      <c r="A9" s="188"/>
      <c r="B9" s="163"/>
      <c r="C9" s="189"/>
      <c r="D9" s="191"/>
      <c r="E9" s="191"/>
      <c r="F9" s="191"/>
      <c r="G9" s="191"/>
      <c r="H9" s="189"/>
      <c r="I9" s="189"/>
      <c r="J9" s="109" t="s">
        <v>41</v>
      </c>
      <c r="K9" s="109" t="s">
        <v>44</v>
      </c>
      <c r="L9" s="109" t="s">
        <v>42</v>
      </c>
      <c r="M9" s="109" t="s">
        <v>37</v>
      </c>
      <c r="N9" s="110" t="s">
        <v>43</v>
      </c>
      <c r="O9" s="111" t="s">
        <v>0</v>
      </c>
      <c r="P9" s="112" t="s">
        <v>1</v>
      </c>
      <c r="Q9" s="112" t="s">
        <v>11</v>
      </c>
      <c r="R9" s="111" t="s">
        <v>0</v>
      </c>
      <c r="S9" s="112" t="s">
        <v>1</v>
      </c>
      <c r="T9" s="194"/>
      <c r="U9" s="196"/>
      <c r="V9" s="198"/>
      <c r="W9" s="199"/>
    </row>
    <row r="10" spans="1:23" ht="24.75" customHeight="1">
      <c r="A10" s="193" t="s">
        <v>39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</row>
    <row r="11" spans="1:23" ht="31.5" customHeight="1">
      <c r="A11" s="46">
        <f>RANK(V11,$V$11:$V$13,0)</f>
        <v>1</v>
      </c>
      <c r="B11" s="56">
        <v>2007</v>
      </c>
      <c r="C11" s="138" t="s">
        <v>154</v>
      </c>
      <c r="D11" s="59" t="s">
        <v>155</v>
      </c>
      <c r="E11" s="56">
        <v>2</v>
      </c>
      <c r="F11" s="139" t="s">
        <v>156</v>
      </c>
      <c r="G11" s="59" t="s">
        <v>157</v>
      </c>
      <c r="H11" s="57" t="s">
        <v>130</v>
      </c>
      <c r="I11" s="58" t="s">
        <v>131</v>
      </c>
      <c r="J11" s="92">
        <v>7.4</v>
      </c>
      <c r="K11" s="92">
        <v>6.8</v>
      </c>
      <c r="L11" s="92">
        <v>6.9</v>
      </c>
      <c r="M11" s="92">
        <v>7</v>
      </c>
      <c r="N11" s="92">
        <f>SUM(J11:M11)</f>
        <v>28.1</v>
      </c>
      <c r="O11" s="84">
        <f>N11/0.4</f>
        <v>70.25</v>
      </c>
      <c r="P11" s="93">
        <f>RANK(O11,O$11:O$13,0)</f>
        <v>1</v>
      </c>
      <c r="Q11" s="92">
        <v>160.5</v>
      </c>
      <c r="R11" s="76">
        <f>Q11/2.5</f>
        <v>64.2</v>
      </c>
      <c r="S11" s="93">
        <f>RANK(R11,R$11:R$13,0)</f>
        <v>1</v>
      </c>
      <c r="T11" s="94"/>
      <c r="U11" s="106"/>
      <c r="V11" s="84">
        <f>(O11+R11)/2</f>
        <v>67.225</v>
      </c>
      <c r="W11" s="113" t="s">
        <v>29</v>
      </c>
    </row>
    <row r="12" spans="1:23" ht="31.5" customHeight="1">
      <c r="A12" s="46">
        <f>RANK(V12,$V$11:$V$13,0)</f>
        <v>2</v>
      </c>
      <c r="B12" s="56">
        <v>2007</v>
      </c>
      <c r="C12" s="81" t="s">
        <v>114</v>
      </c>
      <c r="D12" s="59" t="s">
        <v>113</v>
      </c>
      <c r="E12" s="56" t="s">
        <v>20</v>
      </c>
      <c r="F12" s="121" t="s">
        <v>115</v>
      </c>
      <c r="G12" s="59" t="s">
        <v>116</v>
      </c>
      <c r="H12" s="57" t="s">
        <v>117</v>
      </c>
      <c r="I12" s="58" t="s">
        <v>32</v>
      </c>
      <c r="J12" s="92">
        <v>6.7</v>
      </c>
      <c r="K12" s="92">
        <v>6.2</v>
      </c>
      <c r="L12" s="92">
        <v>6.4</v>
      </c>
      <c r="M12" s="92">
        <v>6.4</v>
      </c>
      <c r="N12" s="92">
        <f>SUM(J12:M12)</f>
        <v>25.700000000000003</v>
      </c>
      <c r="O12" s="84">
        <f>N12/0.4</f>
        <v>64.25</v>
      </c>
      <c r="P12" s="93">
        <f>RANK(O12,O$11:O$13,0)</f>
        <v>2</v>
      </c>
      <c r="Q12" s="92">
        <v>158.5</v>
      </c>
      <c r="R12" s="76">
        <f>Q12/2.5</f>
        <v>63.4</v>
      </c>
      <c r="S12" s="93">
        <f>RANK(R12,R$11:R$13,0)</f>
        <v>2</v>
      </c>
      <c r="T12" s="94"/>
      <c r="U12" s="106"/>
      <c r="V12" s="84">
        <f>(O12+R12)/2</f>
        <v>63.825</v>
      </c>
      <c r="W12" s="113" t="s">
        <v>29</v>
      </c>
    </row>
    <row r="13" spans="1:23" ht="31.5" customHeight="1">
      <c r="A13" s="46"/>
      <c r="B13" s="56">
        <v>2009</v>
      </c>
      <c r="C13" s="43" t="s">
        <v>222</v>
      </c>
      <c r="D13" s="59" t="s">
        <v>223</v>
      </c>
      <c r="E13" s="56" t="s">
        <v>20</v>
      </c>
      <c r="F13" s="43" t="s">
        <v>224</v>
      </c>
      <c r="G13" s="59" t="s">
        <v>225</v>
      </c>
      <c r="H13" s="57" t="s">
        <v>226</v>
      </c>
      <c r="I13" s="58" t="s">
        <v>209</v>
      </c>
      <c r="J13" s="200" t="s">
        <v>287</v>
      </c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2"/>
      <c r="W13" s="113"/>
    </row>
    <row r="14" spans="1:23" ht="24.75" customHeight="1">
      <c r="A14" s="193" t="s">
        <v>17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</row>
    <row r="15" spans="1:23" ht="31.5" customHeight="1">
      <c r="A15" s="46">
        <f>RANK(V15,$V$15:$V$17,0)</f>
        <v>1</v>
      </c>
      <c r="B15" s="56">
        <v>1989</v>
      </c>
      <c r="C15" s="95" t="s">
        <v>110</v>
      </c>
      <c r="D15" s="59" t="s">
        <v>111</v>
      </c>
      <c r="E15" s="56" t="s">
        <v>20</v>
      </c>
      <c r="F15" s="55" t="s">
        <v>108</v>
      </c>
      <c r="G15" s="59" t="s">
        <v>109</v>
      </c>
      <c r="H15" s="57" t="s">
        <v>92</v>
      </c>
      <c r="I15" s="58" t="s">
        <v>93</v>
      </c>
      <c r="J15" s="92">
        <v>6.5</v>
      </c>
      <c r="K15" s="92">
        <v>6.2</v>
      </c>
      <c r="L15" s="92">
        <v>6.4</v>
      </c>
      <c r="M15" s="92">
        <v>6.4</v>
      </c>
      <c r="N15" s="92">
        <f>SUM(J15:M15)</f>
        <v>25.5</v>
      </c>
      <c r="O15" s="84">
        <f>N15/0.4</f>
        <v>63.75</v>
      </c>
      <c r="P15" s="93">
        <f>RANK(O15,O$15:O$17,0)</f>
        <v>2</v>
      </c>
      <c r="Q15" s="92">
        <v>147</v>
      </c>
      <c r="R15" s="76">
        <f>Q15/2.5</f>
        <v>58.8</v>
      </c>
      <c r="S15" s="93">
        <f>RANK(R15,R$15:R$17,0)</f>
        <v>1</v>
      </c>
      <c r="T15" s="94"/>
      <c r="U15" s="94"/>
      <c r="V15" s="84">
        <f>(O15+R15)/2</f>
        <v>61.275</v>
      </c>
      <c r="W15" s="113"/>
    </row>
    <row r="16" spans="1:23" ht="31.5" customHeight="1">
      <c r="A16" s="46">
        <f>RANK(V16,$V$15:$V$17,0)</f>
        <v>2</v>
      </c>
      <c r="B16" s="56">
        <v>2001</v>
      </c>
      <c r="C16" s="81" t="s">
        <v>132</v>
      </c>
      <c r="D16" s="128" t="s">
        <v>133</v>
      </c>
      <c r="E16" s="56" t="s">
        <v>21</v>
      </c>
      <c r="F16" s="55" t="s">
        <v>160</v>
      </c>
      <c r="G16" s="59" t="s">
        <v>161</v>
      </c>
      <c r="H16" s="57" t="s">
        <v>162</v>
      </c>
      <c r="I16" s="58" t="s">
        <v>131</v>
      </c>
      <c r="J16" s="92">
        <v>6.9</v>
      </c>
      <c r="K16" s="92">
        <v>6.1</v>
      </c>
      <c r="L16" s="92">
        <v>6.3</v>
      </c>
      <c r="M16" s="92">
        <v>6.5</v>
      </c>
      <c r="N16" s="92">
        <f>SUM(J16:M16)</f>
        <v>25.8</v>
      </c>
      <c r="O16" s="84">
        <f>N16/0.4</f>
        <v>64.5</v>
      </c>
      <c r="P16" s="93">
        <f>RANK(O16,O$15:O$17,0)</f>
        <v>1</v>
      </c>
      <c r="Q16" s="92">
        <v>142</v>
      </c>
      <c r="R16" s="76">
        <f>Q16/2.5</f>
        <v>56.8</v>
      </c>
      <c r="S16" s="93">
        <f>RANK(R16,R$15:R$17,0)</f>
        <v>2</v>
      </c>
      <c r="T16" s="94"/>
      <c r="U16" s="94"/>
      <c r="V16" s="84">
        <f>(O16+R16)/2</f>
        <v>60.65</v>
      </c>
      <c r="W16" s="113"/>
    </row>
    <row r="17" spans="1:23" ht="31.5" customHeight="1">
      <c r="A17" s="124">
        <f>RANK(V17,$V$15:$V$17,0)</f>
        <v>3</v>
      </c>
      <c r="B17" s="56">
        <v>2003</v>
      </c>
      <c r="C17" s="2" t="s">
        <v>262</v>
      </c>
      <c r="D17" s="59" t="s">
        <v>107</v>
      </c>
      <c r="E17" s="56" t="s">
        <v>20</v>
      </c>
      <c r="F17" s="55" t="s">
        <v>108</v>
      </c>
      <c r="G17" s="59" t="s">
        <v>109</v>
      </c>
      <c r="H17" s="57" t="s">
        <v>92</v>
      </c>
      <c r="I17" s="58" t="s">
        <v>93</v>
      </c>
      <c r="J17" s="92">
        <v>6</v>
      </c>
      <c r="K17" s="92">
        <v>6.1</v>
      </c>
      <c r="L17" s="92">
        <v>5.9</v>
      </c>
      <c r="M17" s="92">
        <v>6</v>
      </c>
      <c r="N17" s="92">
        <f>SUM(J17:M17)</f>
        <v>24</v>
      </c>
      <c r="O17" s="84">
        <f>N17/0.4</f>
        <v>60</v>
      </c>
      <c r="P17" s="93">
        <f>RANK(O17,O$15:O$17,0)</f>
        <v>3</v>
      </c>
      <c r="Q17" s="92">
        <v>139.5</v>
      </c>
      <c r="R17" s="76">
        <f>Q17/2.5</f>
        <v>55.8</v>
      </c>
      <c r="S17" s="93">
        <f>RANK(R17,R$15:R$17,0)</f>
        <v>3</v>
      </c>
      <c r="T17" s="94"/>
      <c r="U17" s="94"/>
      <c r="V17" s="84">
        <f>(O17+R17)/2</f>
        <v>57.9</v>
      </c>
      <c r="W17" s="113"/>
    </row>
    <row r="18" spans="1:23" ht="24.75" customHeight="1">
      <c r="A18" s="86"/>
      <c r="B18" s="86"/>
      <c r="C18" s="103"/>
      <c r="D18" s="101"/>
      <c r="E18" s="98"/>
      <c r="F18" s="104"/>
      <c r="G18" s="101"/>
      <c r="H18" s="102"/>
      <c r="I18" s="105"/>
      <c r="J18" s="89"/>
      <c r="K18" s="89"/>
      <c r="L18" s="89"/>
      <c r="M18" s="89"/>
      <c r="N18" s="89"/>
      <c r="O18" s="114"/>
      <c r="P18" s="90"/>
      <c r="Q18" s="89"/>
      <c r="R18" s="114"/>
      <c r="S18" s="90"/>
      <c r="T18" s="91"/>
      <c r="U18" s="91"/>
      <c r="V18" s="115"/>
      <c r="W18" s="116"/>
    </row>
    <row r="19" spans="1:23" ht="24.75" customHeight="1">
      <c r="A19" s="117"/>
      <c r="B19" s="117"/>
      <c r="C19" s="16" t="s">
        <v>2</v>
      </c>
      <c r="D19" s="69"/>
      <c r="E19" s="69"/>
      <c r="F19" s="70"/>
      <c r="G19" s="70"/>
      <c r="H19" s="71"/>
      <c r="I19" s="69" t="s">
        <v>79</v>
      </c>
      <c r="J19" s="3"/>
      <c r="K19" s="3"/>
      <c r="L19" s="118"/>
      <c r="M19" s="118"/>
      <c r="N19" s="118"/>
      <c r="O19" s="118"/>
      <c r="P19" s="117"/>
      <c r="Q19" s="117"/>
      <c r="R19" s="117"/>
      <c r="S19" s="117"/>
      <c r="T19" s="117"/>
      <c r="U19" s="117"/>
      <c r="V19" s="117"/>
      <c r="W19" s="117"/>
    </row>
    <row r="20" spans="1:23" ht="24.75" customHeight="1">
      <c r="A20" s="117"/>
      <c r="B20" s="117"/>
      <c r="C20" s="21" t="s">
        <v>3</v>
      </c>
      <c r="D20" s="72"/>
      <c r="E20" s="72"/>
      <c r="F20" s="68"/>
      <c r="G20" s="68"/>
      <c r="H20" s="73"/>
      <c r="I20" s="68" t="s">
        <v>30</v>
      </c>
      <c r="J20" s="3"/>
      <c r="K20" s="3"/>
      <c r="L20" s="118"/>
      <c r="M20" s="118"/>
      <c r="N20" s="118"/>
      <c r="O20" s="118"/>
      <c r="P20" s="117"/>
      <c r="Q20" s="117"/>
      <c r="R20" s="117"/>
      <c r="S20" s="117"/>
      <c r="T20" s="117"/>
      <c r="U20" s="117"/>
      <c r="V20" s="117"/>
      <c r="W20" s="117"/>
    </row>
  </sheetData>
  <sheetProtection/>
  <mergeCells count="25">
    <mergeCell ref="J8:P8"/>
    <mergeCell ref="A14:W14"/>
    <mergeCell ref="Q8:S8"/>
    <mergeCell ref="T8:T9"/>
    <mergeCell ref="U8:U9"/>
    <mergeCell ref="V8:V9"/>
    <mergeCell ref="W8:W9"/>
    <mergeCell ref="A10:W10"/>
    <mergeCell ref="B8:B9"/>
    <mergeCell ref="D8:D9"/>
    <mergeCell ref="E8:E9"/>
    <mergeCell ref="F8:F9"/>
    <mergeCell ref="G8:G9"/>
    <mergeCell ref="H8:H9"/>
    <mergeCell ref="I8:I9"/>
    <mergeCell ref="J13:V13"/>
    <mergeCell ref="A1:W1"/>
    <mergeCell ref="A2:W2"/>
    <mergeCell ref="A3:W3"/>
    <mergeCell ref="A4:W4"/>
    <mergeCell ref="A5:W5"/>
    <mergeCell ref="A6:W6"/>
    <mergeCell ref="T7:W7"/>
    <mergeCell ref="A8:A9"/>
    <mergeCell ref="C8:C9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zoomScale="90" zoomScaleNormal="90" zoomScalePageLayoutView="0" workbookViewId="0" topLeftCell="A1">
      <selection activeCell="T11" sqref="T11"/>
    </sheetView>
  </sheetViews>
  <sheetFormatPr defaultColWidth="9.140625" defaultRowHeight="12.75"/>
  <cols>
    <col min="1" max="1" width="4.7109375" style="45" customWidth="1"/>
    <col min="2" max="2" width="6.7109375" style="45" hidden="1" customWidth="1"/>
    <col min="3" max="3" width="24.7109375" style="45" customWidth="1"/>
    <col min="4" max="4" width="8.7109375" style="45" hidden="1" customWidth="1"/>
    <col min="5" max="5" width="6.7109375" style="45" customWidth="1"/>
    <col min="6" max="6" width="36.7109375" style="45" customWidth="1"/>
    <col min="7" max="7" width="8.7109375" style="45" hidden="1" customWidth="1"/>
    <col min="8" max="8" width="17.7109375" style="45" hidden="1" customWidth="1"/>
    <col min="9" max="9" width="22.7109375" style="45" customWidth="1"/>
    <col min="10" max="12" width="8.7109375" style="45" customWidth="1"/>
    <col min="13" max="14" width="9.7109375" style="45" customWidth="1"/>
    <col min="15" max="16" width="8.7109375" style="45" customWidth="1"/>
    <col min="17" max="17" width="4.7109375" style="45" customWidth="1"/>
    <col min="18" max="18" width="6.7109375" style="45" customWidth="1"/>
    <col min="19" max="19" width="8.7109375" style="45" customWidth="1"/>
    <col min="20" max="22" width="4.7109375" style="45" customWidth="1"/>
    <col min="23" max="23" width="9.140625" style="45" customWidth="1"/>
  </cols>
  <sheetData>
    <row r="1" spans="1:23" ht="24.75" customHeight="1">
      <c r="A1" s="182" t="s">
        <v>45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</row>
    <row r="2" spans="1:23" ht="24.75" customHeight="1">
      <c r="A2" s="183" t="s">
        <v>274</v>
      </c>
      <c r="B2" s="183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</row>
    <row r="3" spans="1:23" ht="24.75" customHeight="1">
      <c r="A3" s="182" t="s">
        <v>14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</row>
    <row r="4" spans="1:23" ht="24.75" customHeight="1">
      <c r="A4" s="203" t="s">
        <v>286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</row>
    <row r="5" spans="1:23" ht="24.75" customHeight="1">
      <c r="A5" s="186" t="s">
        <v>280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</row>
    <row r="6" spans="1:23" ht="24.75" customHeight="1">
      <c r="A6" s="107" t="s">
        <v>33</v>
      </c>
      <c r="B6" s="107"/>
      <c r="C6" s="65"/>
      <c r="D6" s="66"/>
      <c r="E6" s="66"/>
      <c r="F6" s="67"/>
      <c r="G6" s="87"/>
      <c r="H6" s="67"/>
      <c r="I6" s="88"/>
      <c r="J6" s="108"/>
      <c r="K6" s="108"/>
      <c r="L6" s="108"/>
      <c r="M6" s="108"/>
      <c r="N6" s="108"/>
      <c r="O6" s="108"/>
      <c r="P6" s="99"/>
      <c r="Q6" s="108"/>
      <c r="R6" s="108"/>
      <c r="S6" s="99"/>
      <c r="T6" s="108"/>
      <c r="U6" s="187" t="s">
        <v>86</v>
      </c>
      <c r="V6" s="187"/>
      <c r="W6" s="187"/>
    </row>
    <row r="7" spans="1:23" ht="19.5" customHeight="1">
      <c r="A7" s="188" t="s">
        <v>1</v>
      </c>
      <c r="B7" s="163" t="s">
        <v>15</v>
      </c>
      <c r="C7" s="189" t="s">
        <v>12</v>
      </c>
      <c r="D7" s="190" t="s">
        <v>10</v>
      </c>
      <c r="E7" s="192" t="s">
        <v>9</v>
      </c>
      <c r="F7" s="190" t="s">
        <v>13</v>
      </c>
      <c r="G7" s="190" t="s">
        <v>10</v>
      </c>
      <c r="H7" s="189" t="s">
        <v>8</v>
      </c>
      <c r="I7" s="189" t="s">
        <v>4</v>
      </c>
      <c r="J7" s="189" t="s">
        <v>35</v>
      </c>
      <c r="K7" s="189"/>
      <c r="L7" s="189"/>
      <c r="M7" s="189"/>
      <c r="N7" s="189"/>
      <c r="O7" s="189"/>
      <c r="P7" s="189"/>
      <c r="Q7" s="189"/>
      <c r="R7" s="189" t="s">
        <v>5</v>
      </c>
      <c r="S7" s="189"/>
      <c r="T7" s="189"/>
      <c r="U7" s="194" t="s">
        <v>18</v>
      </c>
      <c r="V7" s="195" t="s">
        <v>19</v>
      </c>
      <c r="W7" s="197" t="s">
        <v>38</v>
      </c>
    </row>
    <row r="8" spans="1:23" ht="39.75" customHeight="1">
      <c r="A8" s="188"/>
      <c r="B8" s="163"/>
      <c r="C8" s="189"/>
      <c r="D8" s="191"/>
      <c r="E8" s="191"/>
      <c r="F8" s="191"/>
      <c r="G8" s="191"/>
      <c r="H8" s="189"/>
      <c r="I8" s="189"/>
      <c r="J8" s="109" t="s">
        <v>281</v>
      </c>
      <c r="K8" s="109" t="s">
        <v>282</v>
      </c>
      <c r="L8" s="109" t="s">
        <v>283</v>
      </c>
      <c r="M8" s="109" t="s">
        <v>284</v>
      </c>
      <c r="N8" s="109" t="s">
        <v>285</v>
      </c>
      <c r="O8" s="110" t="s">
        <v>43</v>
      </c>
      <c r="P8" s="111" t="s">
        <v>0</v>
      </c>
      <c r="Q8" s="112" t="s">
        <v>1</v>
      </c>
      <c r="R8" s="112" t="s">
        <v>11</v>
      </c>
      <c r="S8" s="144" t="s">
        <v>0</v>
      </c>
      <c r="T8" s="112" t="s">
        <v>1</v>
      </c>
      <c r="U8" s="194"/>
      <c r="V8" s="196"/>
      <c r="W8" s="198"/>
    </row>
    <row r="9" spans="1:23" ht="31.5" customHeight="1">
      <c r="A9" s="46"/>
      <c r="B9" s="56" t="s">
        <v>56</v>
      </c>
      <c r="C9" s="95" t="s">
        <v>61</v>
      </c>
      <c r="D9" s="59" t="s">
        <v>62</v>
      </c>
      <c r="E9" s="56" t="s">
        <v>46</v>
      </c>
      <c r="F9" s="51" t="s">
        <v>252</v>
      </c>
      <c r="G9" s="59" t="s">
        <v>253</v>
      </c>
      <c r="H9" s="57" t="s">
        <v>254</v>
      </c>
      <c r="I9" s="58" t="s">
        <v>60</v>
      </c>
      <c r="J9" s="92">
        <v>7.7</v>
      </c>
      <c r="K9" s="92">
        <v>7.9</v>
      </c>
      <c r="L9" s="92">
        <v>7.1</v>
      </c>
      <c r="M9" s="92">
        <v>6.6</v>
      </c>
      <c r="N9" s="92">
        <v>7.5</v>
      </c>
      <c r="O9" s="92">
        <f>SUM(J9:N9)</f>
        <v>36.800000000000004</v>
      </c>
      <c r="P9" s="84">
        <f>O9/0.5</f>
        <v>73.60000000000001</v>
      </c>
      <c r="Q9" s="93"/>
      <c r="R9" s="92">
        <v>192</v>
      </c>
      <c r="S9" s="76">
        <f>R9/2.8</f>
        <v>68.57142857142857</v>
      </c>
      <c r="T9" s="93"/>
      <c r="U9" s="94"/>
      <c r="V9" s="94"/>
      <c r="W9" s="84">
        <f>(P9+S9)/2</f>
        <v>71.08571428571429</v>
      </c>
    </row>
    <row r="10" spans="1:23" ht="24.75" customHeight="1">
      <c r="A10" s="86"/>
      <c r="B10" s="86"/>
      <c r="C10" s="103"/>
      <c r="D10" s="101"/>
      <c r="E10" s="98"/>
      <c r="F10" s="104"/>
      <c r="G10" s="101"/>
      <c r="H10" s="102"/>
      <c r="I10" s="105"/>
      <c r="J10" s="89"/>
      <c r="K10" s="89"/>
      <c r="L10" s="89"/>
      <c r="M10" s="89"/>
      <c r="N10" s="89"/>
      <c r="O10" s="89"/>
      <c r="P10" s="114"/>
      <c r="Q10" s="90"/>
      <c r="R10" s="89"/>
      <c r="S10" s="114"/>
      <c r="T10" s="90"/>
      <c r="U10" s="91"/>
      <c r="V10" s="91"/>
      <c r="W10" s="115"/>
    </row>
    <row r="11" spans="1:23" ht="24.75" customHeight="1">
      <c r="A11" s="117"/>
      <c r="B11" s="117"/>
      <c r="C11" s="16" t="s">
        <v>2</v>
      </c>
      <c r="D11" s="69"/>
      <c r="E11" s="69"/>
      <c r="F11" s="70"/>
      <c r="G11" s="70"/>
      <c r="H11" s="71"/>
      <c r="I11" s="69" t="s">
        <v>79</v>
      </c>
      <c r="J11" s="3"/>
      <c r="K11" s="3"/>
      <c r="L11" s="118"/>
      <c r="M11" s="118"/>
      <c r="N11" s="118"/>
      <c r="O11" s="118"/>
      <c r="P11" s="118"/>
      <c r="Q11" s="117"/>
      <c r="R11" s="117"/>
      <c r="S11" s="117"/>
      <c r="T11" s="117"/>
      <c r="U11" s="117"/>
      <c r="V11" s="117"/>
      <c r="W11" s="117"/>
    </row>
    <row r="12" spans="1:23" ht="24.75" customHeight="1">
      <c r="A12" s="117"/>
      <c r="B12" s="117"/>
      <c r="C12" s="21" t="s">
        <v>3</v>
      </c>
      <c r="D12" s="72"/>
      <c r="E12" s="72"/>
      <c r="F12" s="68"/>
      <c r="G12" s="68"/>
      <c r="H12" s="73"/>
      <c r="I12" s="68" t="s">
        <v>30</v>
      </c>
      <c r="J12" s="3"/>
      <c r="K12" s="3"/>
      <c r="L12" s="118"/>
      <c r="M12" s="118"/>
      <c r="N12" s="118"/>
      <c r="O12" s="118"/>
      <c r="P12" s="118"/>
      <c r="Q12" s="117"/>
      <c r="R12" s="117"/>
      <c r="S12" s="117"/>
      <c r="T12" s="117"/>
      <c r="U12" s="117"/>
      <c r="V12" s="117"/>
      <c r="W12" s="117"/>
    </row>
  </sheetData>
  <sheetProtection/>
  <mergeCells count="20">
    <mergeCell ref="G7:G8"/>
    <mergeCell ref="H7:H8"/>
    <mergeCell ref="I7:I8"/>
    <mergeCell ref="A1:W1"/>
    <mergeCell ref="A2:W2"/>
    <mergeCell ref="A3:W3"/>
    <mergeCell ref="A4:W4"/>
    <mergeCell ref="A5:W5"/>
    <mergeCell ref="A7:A8"/>
    <mergeCell ref="B7:B8"/>
    <mergeCell ref="C7:C8"/>
    <mergeCell ref="D7:D8"/>
    <mergeCell ref="E7:E8"/>
    <mergeCell ref="F7:F8"/>
    <mergeCell ref="J7:Q7"/>
    <mergeCell ref="R7:T7"/>
    <mergeCell ref="U7:U8"/>
    <mergeCell ref="V7:V8"/>
    <mergeCell ref="W7:W8"/>
    <mergeCell ref="U6:W6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Olika</dc:creator>
  <cp:keywords/>
  <dc:description/>
  <cp:lastModifiedBy>Андрей</cp:lastModifiedBy>
  <cp:lastPrinted>2021-04-11T14:00:57Z</cp:lastPrinted>
  <dcterms:created xsi:type="dcterms:W3CDTF">2007-12-24T11:06:58Z</dcterms:created>
  <dcterms:modified xsi:type="dcterms:W3CDTF">2021-04-11T18:20:54Z</dcterms:modified>
  <cp:category/>
  <cp:version/>
  <cp:contentType/>
  <cp:contentStatus/>
</cp:coreProperties>
</file>