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31425" windowWidth="15345" windowHeight="4485" tabRatio="804"/>
  </bookViews>
  <sheets>
    <sheet name="МП" sheetId="148" r:id="rId1"/>
    <sheet name="Юноши" sheetId="132" r:id="rId2"/>
    <sheet name="Дети" sheetId="186" r:id="rId3"/>
    <sheet name="Тест" sheetId="160" r:id="rId4"/>
  </sheets>
  <calcPr calcId="125725" refMode="R1C1"/>
</workbook>
</file>

<file path=xl/calcChain.xml><?xml version="1.0" encoding="utf-8"?>
<calcChain xmlns="http://schemas.openxmlformats.org/spreadsheetml/2006/main">
  <c r="R19" i="186"/>
  <c r="R22"/>
  <c r="O22"/>
  <c r="N22"/>
  <c r="U10" i="160"/>
  <c r="V10" s="1"/>
  <c r="Q10"/>
  <c r="N10"/>
  <c r="O10" s="1"/>
  <c r="K10"/>
  <c r="R18" i="186"/>
  <c r="N19"/>
  <c r="O19" s="1"/>
  <c r="N18"/>
  <c r="O18" s="1"/>
  <c r="Q14" i="132"/>
  <c r="Q13"/>
  <c r="R14" s="1"/>
  <c r="N14"/>
  <c r="N13"/>
  <c r="K14"/>
  <c r="K13"/>
  <c r="Q11"/>
  <c r="Q10"/>
  <c r="N11"/>
  <c r="N10"/>
  <c r="K11"/>
  <c r="K10"/>
  <c r="U21"/>
  <c r="V21" s="1"/>
  <c r="Q21"/>
  <c r="N21"/>
  <c r="K21"/>
  <c r="U18"/>
  <c r="V18" s="1"/>
  <c r="Q18"/>
  <c r="N18"/>
  <c r="K18"/>
  <c r="U20"/>
  <c r="V20" s="1"/>
  <c r="Q20"/>
  <c r="N20"/>
  <c r="K20"/>
  <c r="U19"/>
  <c r="V19" s="1"/>
  <c r="Q19"/>
  <c r="N19"/>
  <c r="K19"/>
  <c r="K21" i="148"/>
  <c r="U21"/>
  <c r="V21" s="1"/>
  <c r="Q21"/>
  <c r="N21"/>
  <c r="U19"/>
  <c r="V19" s="1"/>
  <c r="Q19"/>
  <c r="N19"/>
  <c r="K19"/>
  <c r="U18"/>
  <c r="V18" s="1"/>
  <c r="Q18"/>
  <c r="N18"/>
  <c r="K18"/>
  <c r="U17"/>
  <c r="V17" s="1"/>
  <c r="Q17"/>
  <c r="R17" s="1"/>
  <c r="N17"/>
  <c r="K17"/>
  <c r="L17" s="1"/>
  <c r="R10" i="186"/>
  <c r="N10"/>
  <c r="O10" s="1"/>
  <c r="R15"/>
  <c r="N15"/>
  <c r="O15" s="1"/>
  <c r="R14"/>
  <c r="N14"/>
  <c r="O14" s="1"/>
  <c r="R11"/>
  <c r="N11"/>
  <c r="O11" s="1"/>
  <c r="R12"/>
  <c r="N12"/>
  <c r="O12" s="1"/>
  <c r="U16" i="132"/>
  <c r="V16" s="1"/>
  <c r="Q16"/>
  <c r="N16"/>
  <c r="K16"/>
  <c r="U11"/>
  <c r="V11" s="1"/>
  <c r="U10"/>
  <c r="V10" s="1"/>
  <c r="U13"/>
  <c r="V13" s="1"/>
  <c r="U14"/>
  <c r="V14" s="1"/>
  <c r="U12" i="148"/>
  <c r="V12" s="1"/>
  <c r="Q12"/>
  <c r="Q13"/>
  <c r="Q15"/>
  <c r="Q10"/>
  <c r="Q11"/>
  <c r="N12"/>
  <c r="N13"/>
  <c r="N15"/>
  <c r="N10"/>
  <c r="N11"/>
  <c r="K12"/>
  <c r="K13"/>
  <c r="K15"/>
  <c r="K10"/>
  <c r="K11"/>
  <c r="U13"/>
  <c r="V13" s="1"/>
  <c r="U15"/>
  <c r="V15" s="1"/>
  <c r="U10"/>
  <c r="V10" s="1"/>
  <c r="U11"/>
  <c r="V11" s="1"/>
  <c r="R10" i="160" l="1"/>
  <c r="S10" i="186"/>
  <c r="L10" i="160"/>
  <c r="V22" i="186"/>
  <c r="A10" i="160"/>
  <c r="P19" i="186"/>
  <c r="S18"/>
  <c r="P18"/>
  <c r="S19"/>
  <c r="V19"/>
  <c r="V15"/>
  <c r="V18"/>
  <c r="V12"/>
  <c r="S15"/>
  <c r="V11"/>
  <c r="S11"/>
  <c r="L14" i="132"/>
  <c r="O14"/>
  <c r="L10"/>
  <c r="R11"/>
  <c r="R10"/>
  <c r="O11"/>
  <c r="O19"/>
  <c r="A19"/>
  <c r="R19"/>
  <c r="L19"/>
  <c r="O13"/>
  <c r="L13"/>
  <c r="A13"/>
  <c r="A14"/>
  <c r="R13"/>
  <c r="O10"/>
  <c r="A10"/>
  <c r="R20"/>
  <c r="L20"/>
  <c r="L18"/>
  <c r="L21"/>
  <c r="L11"/>
  <c r="A11"/>
  <c r="R21"/>
  <c r="O20"/>
  <c r="O18"/>
  <c r="O21"/>
  <c r="R18"/>
  <c r="A20"/>
  <c r="A18"/>
  <c r="A21"/>
  <c r="L18" i="148"/>
  <c r="L19"/>
  <c r="A19"/>
  <c r="R18"/>
  <c r="O18"/>
  <c r="A18"/>
  <c r="O17"/>
  <c r="A17"/>
  <c r="O19"/>
  <c r="R19"/>
  <c r="R11"/>
  <c r="L10"/>
  <c r="O12"/>
  <c r="O13"/>
  <c r="A11"/>
  <c r="R12"/>
  <c r="V14" i="186"/>
  <c r="P14"/>
  <c r="A12" i="148"/>
  <c r="A10"/>
  <c r="P15" i="186"/>
  <c r="P11"/>
  <c r="P12"/>
  <c r="V10"/>
  <c r="P10"/>
  <c r="A13" i="148"/>
  <c r="R10"/>
  <c r="O10"/>
  <c r="R13"/>
  <c r="L11"/>
  <c r="S12" i="186"/>
  <c r="S14"/>
  <c r="L12" i="148"/>
  <c r="L13"/>
  <c r="O11"/>
  <c r="A18" i="186" l="1"/>
  <c r="A19"/>
  <c r="A14"/>
  <c r="A10"/>
  <c r="A12"/>
  <c r="A15"/>
  <c r="A11"/>
</calcChain>
</file>

<file path=xl/sharedStrings.xml><?xml version="1.0" encoding="utf-8"?>
<sst xmlns="http://schemas.openxmlformats.org/spreadsheetml/2006/main" count="382" uniqueCount="207">
  <si>
    <t>%</t>
  </si>
  <si>
    <t>Место</t>
  </si>
  <si>
    <t>Главный судья</t>
  </si>
  <si>
    <t>Главный секретарь</t>
  </si>
  <si>
    <t>Команда, регион</t>
  </si>
  <si>
    <t>C</t>
  </si>
  <si>
    <t>Всего баллов</t>
  </si>
  <si>
    <t>Выездка</t>
  </si>
  <si>
    <t>Владелец</t>
  </si>
  <si>
    <t>Звание, разряд</t>
  </si>
  <si>
    <t>Рег.№</t>
  </si>
  <si>
    <t>Баллы</t>
  </si>
  <si>
    <r>
      <t xml:space="preserve">Фамилия, 
</t>
    </r>
    <r>
      <rPr>
        <sz val="11"/>
        <rFont val="Times New Roman"/>
        <family val="1"/>
        <charset val="204"/>
      </rPr>
      <t>имя всадника</t>
    </r>
  </si>
  <si>
    <r>
      <t xml:space="preserve">Кличка лошади, г.р., </t>
    </r>
    <r>
      <rPr>
        <sz val="11"/>
        <rFont val="Times New Roman"/>
        <family val="1"/>
        <charset val="204"/>
      </rPr>
      <t>пол, масть, порода, отец, место рождения</t>
    </r>
  </si>
  <si>
    <t>ТЕХНИЧЕСКИЕ РЕЗУЛЬТАТЫ</t>
  </si>
  <si>
    <t>Год рождения</t>
  </si>
  <si>
    <t xml:space="preserve">Всего % </t>
  </si>
  <si>
    <t>Ошибки в схеме</t>
  </si>
  <si>
    <t>Прочие ошибки</t>
  </si>
  <si>
    <t>б.р.</t>
  </si>
  <si>
    <t>КМС</t>
  </si>
  <si>
    <t>Ч/В, МО</t>
  </si>
  <si>
    <t>ПРЕДВАРИТЕЛЬНЫЙ ПРИЗ. ЮНОШИ</t>
  </si>
  <si>
    <t>Вып. норм.</t>
  </si>
  <si>
    <t>ПРЕДВАРИТЕЛЬНЫЙ ПРИЗ А. ДЕТИ</t>
  </si>
  <si>
    <t>II</t>
  </si>
  <si>
    <t>1 юн.</t>
  </si>
  <si>
    <r>
      <rPr>
        <b/>
        <sz val="11"/>
        <rFont val="Times New Roman"/>
        <family val="1"/>
        <charset val="204"/>
      </rPr>
      <t>Борисов А.В.</t>
    </r>
    <r>
      <rPr>
        <sz val="11"/>
        <rFont val="Times New Roman"/>
        <family val="1"/>
        <charset val="204"/>
      </rPr>
      <t xml:space="preserve"> (1К, г.Москва)</t>
    </r>
  </si>
  <si>
    <t>Московская обл., КСК "Конкорд"</t>
  </si>
  <si>
    <t>Н</t>
  </si>
  <si>
    <t>В</t>
  </si>
  <si>
    <t>Общее впечатление</t>
  </si>
  <si>
    <t>Всего %</t>
  </si>
  <si>
    <t>Вып. Норм.</t>
  </si>
  <si>
    <t>Положение и посадка всадника</t>
  </si>
  <si>
    <t>Точность</t>
  </si>
  <si>
    <t>ИТОГО</t>
  </si>
  <si>
    <t>Средства управления</t>
  </si>
  <si>
    <t>Муниципальные соревнования</t>
  </si>
  <si>
    <t>МС</t>
  </si>
  <si>
    <r>
      <t xml:space="preserve">Цветаева С.Н. </t>
    </r>
    <r>
      <rPr>
        <sz val="11"/>
        <rFont val="Times New Roman"/>
        <family val="1"/>
        <charset val="204"/>
      </rPr>
      <t>(ВК, Московская обл.)</t>
    </r>
  </si>
  <si>
    <t>III</t>
  </si>
  <si>
    <t>плем.</t>
  </si>
  <si>
    <t>КСК "Визави", МО</t>
  </si>
  <si>
    <t>019765</t>
  </si>
  <si>
    <t>Никитская Н.</t>
  </si>
  <si>
    <r>
      <t>ПАЛЕХ-09</t>
    </r>
    <r>
      <rPr>
        <sz val="10"/>
        <rFont val="Times New Roman"/>
        <family val="1"/>
        <charset val="204"/>
      </rPr>
      <t>, жер., рыж., трак., Помпей 7, ЗАО "Заря"</t>
    </r>
  </si>
  <si>
    <t>КСК "Толстая лошадь", МО</t>
  </si>
  <si>
    <r>
      <t xml:space="preserve">ФИЛИМОНОВА </t>
    </r>
    <r>
      <rPr>
        <sz val="10"/>
        <rFont val="Times New Roman"/>
        <family val="1"/>
        <charset val="204"/>
      </rPr>
      <t>Полина</t>
    </r>
  </si>
  <si>
    <t>052495</t>
  </si>
  <si>
    <r>
      <t>ГРАЦИЯ-15</t>
    </r>
    <r>
      <rPr>
        <sz val="10"/>
        <rFont val="Times New Roman"/>
        <family val="1"/>
        <charset val="204"/>
      </rPr>
      <t>, коб., гнед., полукр., Авимор 1, г.Москва</t>
    </r>
  </si>
  <si>
    <t>026441</t>
  </si>
  <si>
    <t>Филимонова П.</t>
  </si>
  <si>
    <t>2006</t>
  </si>
  <si>
    <r>
      <t xml:space="preserve">САВИНОВА </t>
    </r>
    <r>
      <rPr>
        <sz val="10"/>
        <rFont val="Times New Roman"/>
        <family val="1"/>
        <charset val="204"/>
      </rPr>
      <t>Елизавета, 2006</t>
    </r>
  </si>
  <si>
    <t>021706</t>
  </si>
  <si>
    <t>ГБУ "СШ Битца" Москомспорта, г.Москва</t>
  </si>
  <si>
    <t>СРЕДНИЙ ПРИЗ №1</t>
  </si>
  <si>
    <t>искл.</t>
  </si>
  <si>
    <r>
      <rPr>
        <b/>
        <sz val="10"/>
        <rFont val="Times New Roman"/>
        <family val="1"/>
        <charset val="204"/>
      </rPr>
      <t>БОРИСОВА</t>
    </r>
    <r>
      <rPr>
        <sz val="10"/>
        <rFont val="Times New Roman"/>
        <family val="1"/>
        <charset val="204"/>
      </rPr>
      <t xml:space="preserve"> Ольга</t>
    </r>
    <r>
      <rPr>
        <sz val="12"/>
        <rFont val="Arial"/>
        <family val="2"/>
        <charset val="204"/>
      </rPr>
      <t/>
    </r>
  </si>
  <si>
    <t>001677</t>
  </si>
  <si>
    <t>013526</t>
  </si>
  <si>
    <t>Борисова О.</t>
  </si>
  <si>
    <r>
      <t>ПРИМАВЕРА-08</t>
    </r>
    <r>
      <rPr>
        <sz val="10"/>
        <rFont val="Times New Roman"/>
        <family val="1"/>
        <charset val="204"/>
      </rPr>
      <t>, коб., гнед., трак., Бодлер, ПФ "Алабай"</t>
    </r>
    <r>
      <rPr>
        <sz val="12"/>
        <rFont val="Verdana"/>
        <family val="2"/>
        <charset val="204"/>
      </rPr>
      <t/>
    </r>
  </si>
  <si>
    <t>2002</t>
  </si>
  <si>
    <r>
      <t>ИВАНОВА</t>
    </r>
    <r>
      <rPr>
        <sz val="10"/>
        <rFont val="Times New Roman"/>
        <family val="1"/>
        <charset val="204"/>
      </rPr>
      <t xml:space="preserve"> Полина</t>
    </r>
  </si>
  <si>
    <t>013202</t>
  </si>
  <si>
    <t>Иванова Т.</t>
  </si>
  <si>
    <t>021907</t>
  </si>
  <si>
    <r>
      <t>ХАЙЛАЙТ-12</t>
    </r>
    <r>
      <rPr>
        <sz val="10"/>
        <rFont val="Times New Roman"/>
        <family val="1"/>
        <charset val="204"/>
      </rPr>
      <t>, коб., вор., голл.тепл., Чинук, Нидерланды</t>
    </r>
  </si>
  <si>
    <r>
      <t>САММЕРВАЙН-14</t>
    </r>
    <r>
      <rPr>
        <sz val="10"/>
        <rFont val="Times New Roman"/>
        <family val="1"/>
        <charset val="204"/>
      </rPr>
      <t>, коб., вор., ганн., Сюрпрайз, Германия</t>
    </r>
  </si>
  <si>
    <t>027708</t>
  </si>
  <si>
    <t>Савинов О.</t>
  </si>
  <si>
    <r>
      <t>ШУМИЛИНА</t>
    </r>
    <r>
      <rPr>
        <sz val="10"/>
        <rFont val="Times New Roman"/>
        <family val="1"/>
        <charset val="204"/>
      </rPr>
      <t xml:space="preserve"> Ольга</t>
    </r>
  </si>
  <si>
    <t>033384</t>
  </si>
  <si>
    <r>
      <t>ГРЕНОБЛЬ-11</t>
    </r>
    <r>
      <rPr>
        <sz val="10"/>
        <rFont val="Times New Roman"/>
        <family val="1"/>
        <charset val="204"/>
      </rPr>
      <t>, мер., гнед., голл.тепл., Бордекс, Нидерланды</t>
    </r>
  </si>
  <si>
    <t>012797</t>
  </si>
  <si>
    <t>Артамонова А.</t>
  </si>
  <si>
    <t>СРЕДНИЙ ПРИЗ №2</t>
  </si>
  <si>
    <t>ЛИЧНЫЙ ПРИЗ. ЮНОШИ</t>
  </si>
  <si>
    <t>1981</t>
  </si>
  <si>
    <r>
      <t xml:space="preserve">БЛИНКОВА </t>
    </r>
    <r>
      <rPr>
        <sz val="10"/>
        <rFont val="Times New Roman"/>
        <family val="1"/>
        <charset val="204"/>
      </rPr>
      <t>Наталья</t>
    </r>
  </si>
  <si>
    <t>011281</t>
  </si>
  <si>
    <r>
      <t>БЬЯДЖО МАРИНИ-10</t>
    </r>
    <r>
      <rPr>
        <sz val="10"/>
        <rFont val="Times New Roman"/>
        <family val="1"/>
        <charset val="204"/>
      </rPr>
      <t>, мер., т-гнед., ганн., Ликото, Германия</t>
    </r>
  </si>
  <si>
    <t>011172</t>
  </si>
  <si>
    <t>Блинкова Н.</t>
  </si>
  <si>
    <t>1998</t>
  </si>
  <si>
    <r>
      <t xml:space="preserve">ВОЛКОВА </t>
    </r>
    <r>
      <rPr>
        <sz val="10"/>
        <rFont val="Times New Roman"/>
        <family val="1"/>
        <charset val="204"/>
      </rPr>
      <t>Анастасия</t>
    </r>
  </si>
  <si>
    <t>003298</t>
  </si>
  <si>
    <t>СШОР по КС г.Калуга, Калужская обл.</t>
  </si>
  <si>
    <r>
      <t>НАНО БЛЭК С-12(148)</t>
    </r>
    <r>
      <rPr>
        <sz val="10"/>
        <rFont val="Times New Roman"/>
        <family val="1"/>
        <charset val="204"/>
      </rPr>
      <t>, жер., вор., нем.верх. пони, Ноу Лимит, Германия</t>
    </r>
  </si>
  <si>
    <t>026851</t>
  </si>
  <si>
    <t>Невенгловская А.</t>
  </si>
  <si>
    <t>2004</t>
  </si>
  <si>
    <t>Ч/В, г.Москва</t>
  </si>
  <si>
    <r>
      <rPr>
        <b/>
        <sz val="10"/>
        <rFont val="Times New Roman"/>
        <family val="1"/>
        <charset val="204"/>
      </rPr>
      <t>КРАСИЛЬНИКОВА</t>
    </r>
    <r>
      <rPr>
        <sz val="10"/>
        <rFont val="Times New Roman"/>
        <family val="1"/>
        <charset val="204"/>
      </rPr>
      <t xml:space="preserve"> Юлиса</t>
    </r>
  </si>
  <si>
    <t>010203</t>
  </si>
  <si>
    <r>
      <t xml:space="preserve">ДАНТЕ ВЕЛЬТИНО-11, </t>
    </r>
    <r>
      <rPr>
        <sz val="10"/>
        <rFont val="Times New Roman"/>
        <family val="1"/>
        <charset val="204"/>
      </rPr>
      <t>мер., т.гнед., весф., Данте Вельтино, Германия</t>
    </r>
  </si>
  <si>
    <t>011974</t>
  </si>
  <si>
    <t>Дубинина О.</t>
  </si>
  <si>
    <t>СШОР "Фаворит", МО</t>
  </si>
  <si>
    <r>
      <t>КАНТРИ-10</t>
    </r>
    <r>
      <rPr>
        <sz val="10"/>
        <rFont val="Times New Roman"/>
        <family val="1"/>
        <charset val="204"/>
      </rPr>
      <t>, коб., гнед., полукр., Каледо, КСК "Мечта"</t>
    </r>
  </si>
  <si>
    <t>015280</t>
  </si>
  <si>
    <t>Котен Е.</t>
  </si>
  <si>
    <r>
      <rPr>
        <b/>
        <sz val="10"/>
        <rFont val="Times New Roman"/>
        <family val="1"/>
        <charset val="204"/>
      </rPr>
      <t xml:space="preserve">КОТЕН </t>
    </r>
    <r>
      <rPr>
        <sz val="10"/>
        <rFont val="Times New Roman"/>
        <family val="1"/>
        <charset val="204"/>
      </rPr>
      <t>Ева</t>
    </r>
  </si>
  <si>
    <t>035985</t>
  </si>
  <si>
    <r>
      <t>КОСЫРЕВА</t>
    </r>
    <r>
      <rPr>
        <sz val="10"/>
        <rFont val="Times New Roman"/>
        <family val="1"/>
        <charset val="204"/>
      </rPr>
      <t xml:space="preserve"> Наталья</t>
    </r>
  </si>
  <si>
    <r>
      <t>ДАЙМОНД-13</t>
    </r>
    <r>
      <rPr>
        <sz val="10"/>
        <rFont val="Times New Roman"/>
        <family val="1"/>
        <charset val="204"/>
      </rPr>
      <t>, мер., рыж., полукр., Домбай, Россия</t>
    </r>
  </si>
  <si>
    <t>018852</t>
  </si>
  <si>
    <t>Косырева Н.</t>
  </si>
  <si>
    <t>2001</t>
  </si>
  <si>
    <r>
      <t xml:space="preserve">РОЖКОВА </t>
    </r>
    <r>
      <rPr>
        <sz val="10"/>
        <rFont val="Times New Roman"/>
        <family val="1"/>
        <charset val="204"/>
      </rPr>
      <t>Дарья</t>
    </r>
  </si>
  <si>
    <t>016501</t>
  </si>
  <si>
    <r>
      <t>ИМОРА-13</t>
    </r>
    <r>
      <rPr>
        <sz val="10"/>
        <rFont val="Times New Roman"/>
        <family val="1"/>
        <charset val="204"/>
      </rPr>
      <t>, коб., вор.,  голл.тепл., Лорд Лезердейл, Нидерланды</t>
    </r>
  </si>
  <si>
    <t>019222</t>
  </si>
  <si>
    <t>Рожкова Е.</t>
  </si>
  <si>
    <r>
      <t xml:space="preserve">ИЛЬИНА </t>
    </r>
    <r>
      <rPr>
        <sz val="10"/>
        <rFont val="Times New Roman"/>
        <family val="1"/>
        <charset val="204"/>
      </rPr>
      <t>Алина</t>
    </r>
  </si>
  <si>
    <t>024201</t>
  </si>
  <si>
    <t>Ч/В, Ивановская обл.</t>
  </si>
  <si>
    <r>
      <t>ТИЛЕВИЧ</t>
    </r>
    <r>
      <rPr>
        <sz val="10"/>
        <rFont val="Times New Roman"/>
        <family val="1"/>
        <charset val="204"/>
      </rPr>
      <t xml:space="preserve"> Александра</t>
    </r>
  </si>
  <si>
    <t>124204</t>
  </si>
  <si>
    <r>
      <t>КЛОД-10</t>
    </r>
    <r>
      <rPr>
        <sz val="10"/>
        <color indexed="8"/>
        <rFont val="Times New Roman"/>
        <family val="1"/>
        <charset val="204"/>
      </rPr>
      <t>,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мер., гнед., полукр., Кондор, Кировский к/з</t>
    </r>
  </si>
  <si>
    <t>014646</t>
  </si>
  <si>
    <t>Кировский к/з</t>
  </si>
  <si>
    <t>НКП "Русь", МО</t>
  </si>
  <si>
    <r>
      <t>ФЛОЙД-12</t>
    </r>
    <r>
      <rPr>
        <sz val="10"/>
        <rFont val="Times New Roman"/>
        <family val="1"/>
        <charset val="204"/>
      </rPr>
      <t>, мер., гнед., вестф., Флорианус, Германия</t>
    </r>
  </si>
  <si>
    <t>018227</t>
  </si>
  <si>
    <t>Волков В.</t>
  </si>
  <si>
    <r>
      <t>НЕВЕНГЛОВСКАЯ</t>
    </r>
    <r>
      <rPr>
        <sz val="10"/>
        <rFont val="Times New Roman"/>
        <family val="1"/>
        <charset val="204"/>
      </rPr>
      <t xml:space="preserve"> Анна</t>
    </r>
  </si>
  <si>
    <t>039491</t>
  </si>
  <si>
    <r>
      <t>ДА СИЛВА ЭЙТИ-14(148)</t>
    </r>
    <r>
      <rPr>
        <sz val="10"/>
        <rFont val="Times New Roman"/>
        <family val="1"/>
        <charset val="204"/>
      </rPr>
      <t>, мер., бул., нем.верх.пони, Д-Дэй ЭйТи, Германия</t>
    </r>
  </si>
  <si>
    <t>026852</t>
  </si>
  <si>
    <t>«ЗАКРЫТИЕ ЛЕТНЕГО СЕЗОНА В КСК «КОНКОРД»</t>
  </si>
  <si>
    <t>07 августа 2022 г.</t>
  </si>
  <si>
    <r>
      <t xml:space="preserve">МАСЛЕНИКОВА </t>
    </r>
    <r>
      <rPr>
        <sz val="10"/>
        <rFont val="Times New Roman"/>
        <family val="1"/>
        <charset val="204"/>
      </rPr>
      <t>Мария, 2006</t>
    </r>
  </si>
  <si>
    <t>026806</t>
  </si>
  <si>
    <r>
      <t>ЛАЙТ ХЭММИ-11</t>
    </r>
    <r>
      <rPr>
        <sz val="10"/>
        <rFont val="Times New Roman"/>
        <family val="1"/>
        <charset val="204"/>
      </rPr>
      <t>, коб., вор., трак., Хорват, Россия</t>
    </r>
  </si>
  <si>
    <t>011276</t>
  </si>
  <si>
    <t>Красавина С.</t>
  </si>
  <si>
    <t>КСК "Волшебный лес",
г.Москва</t>
  </si>
  <si>
    <t>024408</t>
  </si>
  <si>
    <r>
      <t>КОЛМОГОРЦЕВА</t>
    </r>
    <r>
      <rPr>
        <sz val="10"/>
        <rFont val="Times New Roman"/>
        <family val="1"/>
        <charset val="204"/>
      </rPr>
      <t xml:space="preserve"> Виктория, 2008</t>
    </r>
  </si>
  <si>
    <r>
      <t xml:space="preserve">ПАНФИЛОВ </t>
    </r>
    <r>
      <rPr>
        <sz val="10"/>
        <rFont val="Times New Roman"/>
        <family val="1"/>
        <charset val="204"/>
      </rPr>
      <t>Кирилл</t>
    </r>
  </si>
  <si>
    <t>001881</t>
  </si>
  <si>
    <t>028095</t>
  </si>
  <si>
    <t>Панфилов К.</t>
  </si>
  <si>
    <r>
      <t>ВАЙЛД ФАЙЕР-14</t>
    </r>
    <r>
      <rPr>
        <sz val="10"/>
        <rFont val="Times New Roman"/>
        <family val="1"/>
        <charset val="204"/>
      </rPr>
      <t>, жер., рыж., трак., Фаберже фон Зевс, Россия</t>
    </r>
  </si>
  <si>
    <r>
      <t>ХАЧАТРЯН</t>
    </r>
    <r>
      <rPr>
        <sz val="10"/>
        <rFont val="Times New Roman"/>
        <family val="1"/>
        <charset val="204"/>
      </rPr>
      <t xml:space="preserve"> Гоар, 2009</t>
    </r>
  </si>
  <si>
    <r>
      <t>СЕРПАНТИН-12</t>
    </r>
    <r>
      <rPr>
        <sz val="10"/>
        <rFont val="Times New Roman"/>
        <family val="1"/>
        <charset val="204"/>
      </rPr>
      <t>, мер., вор., полукр., неизв., МО</t>
    </r>
  </si>
  <si>
    <t>024234</t>
  </si>
  <si>
    <t>Рощин Д.</t>
  </si>
  <si>
    <r>
      <t xml:space="preserve">КРУПЕЦКАЯ </t>
    </r>
    <r>
      <rPr>
        <sz val="10"/>
        <rFont val="Times New Roman"/>
        <family val="1"/>
        <charset val="204"/>
      </rPr>
      <t>Ксения</t>
    </r>
  </si>
  <si>
    <t>044696</t>
  </si>
  <si>
    <t>Крупецкая К.</t>
  </si>
  <si>
    <r>
      <t>ЯБЛОНСКИХ</t>
    </r>
    <r>
      <rPr>
        <sz val="10"/>
        <rFont val="Times New Roman"/>
        <family val="1"/>
        <charset val="204"/>
      </rPr>
      <t xml:space="preserve"> Елена, 2004</t>
    </r>
  </si>
  <si>
    <t>051004</t>
  </si>
  <si>
    <r>
      <t>ПРАЙД ФОН БЕНТЛИ-11</t>
    </r>
    <r>
      <rPr>
        <sz val="10"/>
        <rFont val="Times New Roman"/>
        <family val="1"/>
        <charset val="204"/>
      </rPr>
      <t>, мер., т.-рыж., ольд., Бентли, Германия</t>
    </r>
  </si>
  <si>
    <t>018336</t>
  </si>
  <si>
    <t>Яблонских О.</t>
  </si>
  <si>
    <r>
      <t>ФЁДОРОВА</t>
    </r>
    <r>
      <rPr>
        <sz val="10"/>
        <rFont val="Times New Roman"/>
        <family val="1"/>
        <charset val="204"/>
      </rPr>
      <t xml:space="preserve"> Арина, 2007</t>
    </r>
  </si>
  <si>
    <t>028107</t>
  </si>
  <si>
    <r>
      <t>МИСТЕР ЭРИК-11</t>
    </r>
    <r>
      <rPr>
        <sz val="10"/>
        <rFont val="Times New Roman"/>
        <family val="1"/>
        <charset val="204"/>
      </rPr>
      <t>, мер., гнед., голш., Леголас, Германия</t>
    </r>
  </si>
  <si>
    <t>021012</t>
  </si>
  <si>
    <t>Федулов А.</t>
  </si>
  <si>
    <t>СШОР "Рифей", Челябинская обл.</t>
  </si>
  <si>
    <r>
      <t>СОКОЛОВА</t>
    </r>
    <r>
      <rPr>
        <sz val="10"/>
        <rFont val="Times New Roman"/>
        <family val="1"/>
        <charset val="204"/>
      </rPr>
      <t xml:space="preserve"> Евдокия, 2006</t>
    </r>
  </si>
  <si>
    <t>112106</t>
  </si>
  <si>
    <r>
      <t>БАРВИНОК-12</t>
    </r>
    <r>
      <rPr>
        <sz val="10"/>
        <rFont val="Times New Roman"/>
        <family val="1"/>
        <charset val="204"/>
      </rPr>
      <t>, мер., т.-гнед., ганн., Балетмейстер, Украина</t>
    </r>
  </si>
  <si>
    <t>017675</t>
  </si>
  <si>
    <t>Гусева Н.</t>
  </si>
  <si>
    <t>ПАО "Акрон", МО</t>
  </si>
  <si>
    <r>
      <rPr>
        <b/>
        <sz val="10"/>
        <rFont val="Times New Roman"/>
        <family val="1"/>
        <charset val="204"/>
      </rPr>
      <t>ПРОТОПОПОВА</t>
    </r>
    <r>
      <rPr>
        <sz val="10"/>
        <rFont val="Times New Roman"/>
        <family val="1"/>
        <charset val="204"/>
      </rPr>
      <t xml:space="preserve"> Екатерина, 2008</t>
    </r>
  </si>
  <si>
    <t>087508</t>
  </si>
  <si>
    <r>
      <t>ВЕРЕЯ-09</t>
    </r>
    <r>
      <rPr>
        <sz val="10"/>
        <rFont val="Times New Roman"/>
        <family val="1"/>
        <charset val="204"/>
      </rPr>
      <t>, коб., гнед., ганн., Вольфрам, КСК "Альфарес"</t>
    </r>
  </si>
  <si>
    <t>011608</t>
  </si>
  <si>
    <t>Птичка Т.</t>
  </si>
  <si>
    <t>019795</t>
  </si>
  <si>
    <t>Алискина О.</t>
  </si>
  <si>
    <r>
      <t>ЭСПРЕССО-ДЖИ-13</t>
    </r>
    <r>
      <rPr>
        <sz val="10"/>
        <rFont val="Times New Roman"/>
        <family val="1"/>
        <charset val="204"/>
      </rPr>
      <t>, мер., гнед., лит.полукр., Эльдорадо, Литва</t>
    </r>
  </si>
  <si>
    <r>
      <t>КОВАЛЬЧУК</t>
    </r>
    <r>
      <rPr>
        <sz val="10"/>
        <color indexed="8"/>
        <rFont val="Times New Roman"/>
        <family val="1"/>
        <charset val="204"/>
      </rPr>
      <t xml:space="preserve"> Алиса, 2010</t>
    </r>
  </si>
  <si>
    <t>032510</t>
  </si>
  <si>
    <r>
      <t>ВАНАДА-12</t>
    </r>
    <r>
      <rPr>
        <sz val="10"/>
        <rFont val="Times New Roman"/>
        <family val="1"/>
        <charset val="204"/>
      </rPr>
      <t>, коб., рыж., ганн., Ванадий 8, к/з "Веедерн"</t>
    </r>
  </si>
  <si>
    <t>015536</t>
  </si>
  <si>
    <t>Бабенко В.</t>
  </si>
  <si>
    <r>
      <t>МАРКИЗ-10</t>
    </r>
    <r>
      <rPr>
        <sz val="10"/>
        <rFont val="Times New Roman"/>
        <family val="1"/>
        <charset val="204"/>
      </rPr>
      <t>, мер., вор., трак., Заалькениг, к/з Дейра</t>
    </r>
  </si>
  <si>
    <t>016804</t>
  </si>
  <si>
    <t>1975</t>
  </si>
  <si>
    <r>
      <rPr>
        <b/>
        <sz val="10"/>
        <rFont val="Times New Roman"/>
        <family val="1"/>
        <charset val="204"/>
      </rPr>
      <t>НОВИКОВА</t>
    </r>
    <r>
      <rPr>
        <sz val="10"/>
        <rFont val="Times New Roman"/>
        <family val="1"/>
        <charset val="204"/>
      </rPr>
      <t xml:space="preserve"> Майя</t>
    </r>
  </si>
  <si>
    <t>005975</t>
  </si>
  <si>
    <r>
      <t>ПЛОМБА-17</t>
    </r>
    <r>
      <rPr>
        <sz val="10"/>
        <rFont val="Times New Roman"/>
        <family val="1"/>
        <charset val="204"/>
      </rPr>
      <t>, коб., гнед., полукр., Бостон, Краснодарский край</t>
    </r>
  </si>
  <si>
    <t>Фень С.</t>
  </si>
  <si>
    <t>КК "Атлас Парк", МО</t>
  </si>
  <si>
    <t>Емельянова М.</t>
  </si>
  <si>
    <r>
      <t>ЛЕДЖИ АРТИС-14</t>
    </r>
    <r>
      <rPr>
        <sz val="10"/>
        <rFont val="Times New Roman"/>
        <family val="1"/>
        <charset val="204"/>
      </rPr>
      <t>, мер., гнед., латв., Ливерпуль, Латвия</t>
    </r>
  </si>
  <si>
    <r>
      <t>МАЛЫЙ ПРИЗ</t>
    </r>
    <r>
      <rPr>
        <sz val="14"/>
        <rFont val="Times New Roman"/>
        <family val="1"/>
        <charset val="204"/>
      </rPr>
      <t xml:space="preserve"> (общий зачёт)</t>
    </r>
  </si>
  <si>
    <r>
      <t>МАЛЫЙ ПРИЗ</t>
    </r>
    <r>
      <rPr>
        <sz val="14"/>
        <rFont val="Times New Roman"/>
        <family val="1"/>
        <charset val="204"/>
      </rPr>
      <t xml:space="preserve"> (зачёт для спортсменов-любителей)</t>
    </r>
  </si>
  <si>
    <t>КОМАНДНЫЙ ПРИЗ. ЮНОШИ</t>
  </si>
  <si>
    <r>
      <t>ПРЕДВАРИТЕЛЬНЫЙ ПРИЗ. ЮНОШИ</t>
    </r>
    <r>
      <rPr>
        <sz val="14"/>
        <rFont val="Times New Roman"/>
        <family val="1"/>
        <charset val="204"/>
      </rPr>
      <t xml:space="preserve"> (общий зачёт)</t>
    </r>
  </si>
  <si>
    <r>
      <t>КОМАНДНЫЙ ПРИЗ. ДЕТИ</t>
    </r>
    <r>
      <rPr>
        <sz val="14"/>
        <rFont val="Times New Roman"/>
        <family val="1"/>
        <charset val="204"/>
      </rPr>
      <t xml:space="preserve"> (общий зачёт)</t>
    </r>
  </si>
  <si>
    <r>
      <t>ПРЕДВАРИТЕЛЬНЫЙ ПРИЗ А. ДЕТИ</t>
    </r>
    <r>
      <rPr>
        <sz val="14"/>
        <rFont val="Times New Roman"/>
        <family val="1"/>
        <charset val="204"/>
      </rPr>
      <t xml:space="preserve"> (общий зачёт)</t>
    </r>
  </si>
  <si>
    <t>ТЕСТ ДЛЯ НАЧИНАЮЩИХ ВСАДНИКОВ</t>
  </si>
  <si>
    <r>
      <t>ПРЕДВАРИТЕЛЬНЫЙ ПРИЗ В. ДЕТИ</t>
    </r>
    <r>
      <rPr>
        <sz val="14"/>
        <rFont val="Times New Roman"/>
        <family val="1"/>
        <charset val="204"/>
      </rPr>
      <t xml:space="preserve"> (общий зачёт)</t>
    </r>
  </si>
  <si>
    <r>
      <rPr>
        <b/>
        <sz val="11"/>
        <rFont val="Times New Roman"/>
        <family val="1"/>
        <charset val="204"/>
      </rPr>
      <t>Судьи: В - Цветаева С.Н.</t>
    </r>
    <r>
      <rPr>
        <sz val="11"/>
        <rFont val="Times New Roman"/>
        <family val="1"/>
        <charset val="204"/>
      </rPr>
      <t xml:space="preserve"> (ВК, Московская обл.), </t>
    </r>
    <r>
      <rPr>
        <b/>
        <sz val="11"/>
        <rFont val="Times New Roman"/>
        <family val="1"/>
        <charset val="204"/>
      </rPr>
      <t xml:space="preserve">Семёнова Ю.С. </t>
    </r>
    <r>
      <rPr>
        <sz val="11"/>
        <rFont val="Times New Roman"/>
        <family val="1"/>
        <charset val="204"/>
      </rPr>
      <t xml:space="preserve">(ВК, г.Москва); </t>
    </r>
    <r>
      <rPr>
        <b/>
        <sz val="11"/>
        <rFont val="Times New Roman"/>
        <family val="1"/>
        <charset val="204"/>
      </rPr>
      <t>С - Мартьянова В.В.</t>
    </r>
    <r>
      <rPr>
        <sz val="11"/>
        <rFont val="Times New Roman"/>
        <family val="1"/>
        <charset val="204"/>
      </rPr>
      <t xml:space="preserve"> (ВК, Московская обл.).</t>
    </r>
  </si>
  <si>
    <r>
      <rPr>
        <b/>
        <sz val="11"/>
        <rFont val="Times New Roman"/>
        <family val="1"/>
        <charset val="204"/>
      </rPr>
      <t>Судьи: Н - Мартьянова В.В.</t>
    </r>
    <r>
      <rPr>
        <sz val="11"/>
        <rFont val="Times New Roman"/>
        <family val="1"/>
        <charset val="204"/>
      </rPr>
      <t xml:space="preserve"> (ВК, Московская обл.), </t>
    </r>
    <r>
      <rPr>
        <b/>
        <sz val="11"/>
        <rFont val="Times New Roman"/>
        <family val="1"/>
        <charset val="204"/>
      </rPr>
      <t>С - Цветаева С.Н.</t>
    </r>
    <r>
      <rPr>
        <sz val="11"/>
        <rFont val="Times New Roman"/>
        <family val="1"/>
        <charset val="204"/>
      </rPr>
      <t xml:space="preserve"> (ВК, Московская обл.),</t>
    </r>
    <r>
      <rPr>
        <b/>
        <sz val="11"/>
        <rFont val="Times New Roman"/>
        <family val="1"/>
        <charset val="204"/>
      </rPr>
      <t xml:space="preserve"> В - Семёнова Ю.С. </t>
    </r>
    <r>
      <rPr>
        <sz val="11"/>
        <rFont val="Times New Roman"/>
        <family val="1"/>
        <charset val="204"/>
      </rPr>
      <t>(ВК, г.Москва).</t>
    </r>
  </si>
  <si>
    <r>
      <rPr>
        <b/>
        <sz val="11"/>
        <rFont val="Times New Roman"/>
        <family val="1"/>
        <charset val="204"/>
      </rPr>
      <t>Судьи: Н - Цветаева С.Н.</t>
    </r>
    <r>
      <rPr>
        <sz val="11"/>
        <rFont val="Times New Roman"/>
        <family val="1"/>
        <charset val="204"/>
      </rPr>
      <t xml:space="preserve"> (ВК, Московская обл.), </t>
    </r>
    <r>
      <rPr>
        <b/>
        <sz val="11"/>
        <rFont val="Times New Roman"/>
        <family val="1"/>
        <charset val="204"/>
      </rPr>
      <t>С - Семёнова Ю.С.</t>
    </r>
    <r>
      <rPr>
        <sz val="11"/>
        <rFont val="Times New Roman"/>
        <family val="1"/>
        <charset val="204"/>
      </rPr>
      <t xml:space="preserve"> (ВК, г.Москва), </t>
    </r>
    <r>
      <rPr>
        <b/>
        <sz val="11"/>
        <rFont val="Times New Roman"/>
        <family val="1"/>
        <charset val="204"/>
      </rPr>
      <t xml:space="preserve">В - Мартьянова В.В. </t>
    </r>
    <r>
      <rPr>
        <sz val="11"/>
        <rFont val="Times New Roman"/>
        <family val="1"/>
        <charset val="204"/>
      </rPr>
      <t>(ВК, Московская обл.).</t>
    </r>
  </si>
  <si>
    <r>
      <t>Судьи: Н - Цветаева С.Н.</t>
    </r>
    <r>
      <rPr>
        <sz val="11"/>
        <rFont val="Times New Roman"/>
        <family val="1"/>
        <charset val="204"/>
      </rPr>
      <t xml:space="preserve"> (ВК, Московская обл.), </t>
    </r>
    <r>
      <rPr>
        <b/>
        <sz val="11"/>
        <rFont val="Times New Roman"/>
        <family val="1"/>
        <charset val="204"/>
      </rPr>
      <t>С - Мартьянова В.В.</t>
    </r>
    <r>
      <rPr>
        <sz val="11"/>
        <rFont val="Times New Roman"/>
        <family val="1"/>
        <charset val="204"/>
      </rPr>
      <t xml:space="preserve"> (ВК, Московская обл.), </t>
    </r>
    <r>
      <rPr>
        <b/>
        <sz val="11"/>
        <rFont val="Times New Roman"/>
        <family val="1"/>
        <charset val="204"/>
      </rPr>
      <t>В - Семёнова Ю.С</t>
    </r>
    <r>
      <rPr>
        <sz val="11"/>
        <rFont val="Times New Roman"/>
        <family val="1"/>
        <charset val="204"/>
      </rPr>
      <t>. (ВК, гМосква).</t>
    </r>
  </si>
  <si>
    <t>сошла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</si>
</sst>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5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Arial"/>
      <family val="2"/>
      <charset val="204"/>
    </font>
    <font>
      <sz val="10"/>
      <name val="Arial Cyr"/>
      <family val="2"/>
    </font>
    <font>
      <b/>
      <sz val="9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</font>
    <font>
      <sz val="9"/>
      <color indexed="8"/>
      <name val="Times New Roman"/>
      <family val="1"/>
      <charset val="204"/>
    </font>
    <font>
      <sz val="12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2">
    <xf numFmtId="0" fontId="0" fillId="0" borderId="0"/>
    <xf numFmtId="0" fontId="23" fillId="2" borderId="0" applyBorder="0" applyProtection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3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" fillId="0" borderId="0"/>
    <xf numFmtId="0" fontId="2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16" fillId="0" borderId="0"/>
    <xf numFmtId="0" fontId="1" fillId="0" borderId="0"/>
    <xf numFmtId="0" fontId="5" fillId="0" borderId="1">
      <alignment horizontal="center" vertical="center"/>
      <protection locked="0"/>
    </xf>
    <xf numFmtId="0" fontId="5" fillId="0" borderId="1">
      <alignment horizontal="center" vertical="center"/>
      <protection locked="0"/>
    </xf>
    <xf numFmtId="0" fontId="5" fillId="0" borderId="1">
      <alignment horizontal="center" vertical="center"/>
      <protection locked="0"/>
    </xf>
    <xf numFmtId="0" fontId="5" fillId="0" borderId="1">
      <alignment horizontal="center" vertical="center"/>
      <protection locked="0"/>
    </xf>
    <xf numFmtId="0" fontId="5" fillId="0" borderId="1">
      <alignment horizontal="center" vertical="center"/>
      <protection locked="0"/>
    </xf>
  </cellStyleXfs>
  <cellXfs count="237">
    <xf numFmtId="0" fontId="0" fillId="0" borderId="0" xfId="0"/>
    <xf numFmtId="0" fontId="1" fillId="0" borderId="0" xfId="0" applyFont="1"/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2" fillId="0" borderId="0" xfId="0" applyFont="1"/>
    <xf numFmtId="0" fontId="9" fillId="0" borderId="0" xfId="0" applyFont="1" applyAlignment="1">
      <alignment vertical="top"/>
    </xf>
    <xf numFmtId="0" fontId="10" fillId="0" borderId="0" xfId="0" applyFont="1" applyAlignment="1"/>
    <xf numFmtId="0" fontId="10" fillId="0" borderId="0" xfId="33" applyFont="1" applyAlignment="1"/>
    <xf numFmtId="0" fontId="10" fillId="0" borderId="0" xfId="33" applyFont="1" applyAlignment="1">
      <alignment wrapText="1"/>
    </xf>
    <xf numFmtId="0" fontId="10" fillId="0" borderId="0" xfId="33" applyFont="1" applyBorder="1" applyAlignment="1">
      <alignment horizontal="left"/>
    </xf>
    <xf numFmtId="0" fontId="9" fillId="0" borderId="0" xfId="33" applyFont="1" applyAlignment="1">
      <alignment horizontal="left"/>
    </xf>
    <xf numFmtId="0" fontId="9" fillId="0" borderId="0" xfId="0" applyFont="1" applyAlignment="1"/>
    <xf numFmtId="0" fontId="3" fillId="0" borderId="0" xfId="0" applyFont="1" applyAlignment="1"/>
    <xf numFmtId="0" fontId="10" fillId="0" borderId="0" xfId="0" applyFont="1" applyFill="1" applyBorder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Fill="1" applyBorder="1" applyAlignment="1">
      <alignment horizontal="left"/>
    </xf>
    <xf numFmtId="0" fontId="0" fillId="0" borderId="0" xfId="0" applyAlignment="1"/>
    <xf numFmtId="165" fontId="5" fillId="0" borderId="1" xfId="33" applyNumberFormat="1" applyFont="1" applyBorder="1" applyAlignment="1">
      <alignment horizontal="center" vertical="center"/>
    </xf>
    <xf numFmtId="0" fontId="5" fillId="0" borderId="0" xfId="33" applyFont="1" applyBorder="1" applyAlignment="1">
      <alignment horizontal="center" vertical="center"/>
    </xf>
    <xf numFmtId="0" fontId="5" fillId="0" borderId="0" xfId="33" applyNumberFormat="1" applyFont="1" applyBorder="1" applyAlignment="1">
      <alignment horizontal="center" vertical="center"/>
    </xf>
    <xf numFmtId="165" fontId="5" fillId="0" borderId="0" xfId="33" applyNumberFormat="1" applyFont="1" applyBorder="1" applyAlignment="1">
      <alignment horizontal="center" vertical="center"/>
    </xf>
    <xf numFmtId="165" fontId="6" fillId="0" borderId="0" xfId="33" applyNumberFormat="1" applyFont="1" applyBorder="1" applyAlignment="1">
      <alignment horizontal="center" vertical="center"/>
    </xf>
    <xf numFmtId="0" fontId="6" fillId="0" borderId="0" xfId="69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0" borderId="0" xfId="69" applyFont="1" applyFill="1" applyBorder="1" applyAlignment="1" applyProtection="1">
      <alignment horizontal="center" vertical="center" wrapText="1"/>
      <protection locked="0"/>
    </xf>
    <xf numFmtId="0" fontId="1" fillId="0" borderId="0" xfId="33" applyBorder="1" applyAlignment="1">
      <alignment vertical="center"/>
    </xf>
    <xf numFmtId="0" fontId="6" fillId="0" borderId="1" xfId="21" applyFont="1" applyFill="1" applyBorder="1" applyAlignment="1" applyProtection="1">
      <alignment horizontal="left" vertical="center" wrapText="1"/>
      <protection locked="0"/>
    </xf>
    <xf numFmtId="164" fontId="5" fillId="0" borderId="1" xfId="33" applyNumberFormat="1" applyFont="1" applyBorder="1" applyAlignment="1">
      <alignment horizontal="center" vertical="center"/>
    </xf>
    <xf numFmtId="0" fontId="6" fillId="0" borderId="1" xfId="72" applyFont="1" applyFill="1" applyBorder="1" applyAlignment="1">
      <alignment horizontal="left" vertical="center" wrapText="1"/>
    </xf>
    <xf numFmtId="0" fontId="6" fillId="0" borderId="1" xfId="63" applyFont="1" applyFill="1" applyBorder="1" applyAlignment="1">
      <alignment horizontal="left" vertical="center" wrapText="1"/>
    </xf>
    <xf numFmtId="0" fontId="0" fillId="0" borderId="0" xfId="0" applyFill="1"/>
    <xf numFmtId="0" fontId="5" fillId="0" borderId="2" xfId="45" applyFont="1" applyFill="1" applyBorder="1" applyAlignment="1">
      <alignment horizontal="center" vertical="center"/>
    </xf>
    <xf numFmtId="0" fontId="5" fillId="0" borderId="1" xfId="33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34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/>
    </xf>
    <xf numFmtId="0" fontId="6" fillId="0" borderId="1" xfId="75" applyFont="1" applyFill="1" applyBorder="1" applyAlignment="1">
      <alignment horizontal="left" vertical="center" wrapText="1"/>
    </xf>
    <xf numFmtId="0" fontId="6" fillId="0" borderId="1" xfId="76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/>
    </xf>
    <xf numFmtId="164" fontId="5" fillId="0" borderId="4" xfId="33" applyNumberFormat="1" applyFont="1" applyBorder="1" applyAlignment="1">
      <alignment horizontal="center" vertical="center"/>
    </xf>
    <xf numFmtId="165" fontId="5" fillId="0" borderId="4" xfId="33" applyNumberFormat="1" applyFont="1" applyBorder="1" applyAlignment="1">
      <alignment horizontal="center" vertical="center"/>
    </xf>
    <xf numFmtId="0" fontId="5" fillId="0" borderId="4" xfId="33" applyNumberFormat="1" applyFont="1" applyBorder="1" applyAlignment="1">
      <alignment horizontal="center" vertical="center"/>
    </xf>
    <xf numFmtId="0" fontId="5" fillId="0" borderId="4" xfId="33" applyFont="1" applyBorder="1" applyAlignment="1">
      <alignment horizontal="center" vertical="center"/>
    </xf>
    <xf numFmtId="0" fontId="10" fillId="0" borderId="0" xfId="33" applyFont="1" applyFill="1" applyAlignment="1">
      <alignment wrapText="1"/>
    </xf>
    <xf numFmtId="0" fontId="10" fillId="0" borderId="0" xfId="33" applyFont="1" applyFill="1" applyBorder="1" applyAlignment="1">
      <alignment horizontal="left"/>
    </xf>
    <xf numFmtId="0" fontId="9" fillId="0" borderId="0" xfId="33" applyFont="1" applyFill="1" applyAlignment="1">
      <alignment horizontal="left"/>
    </xf>
    <xf numFmtId="0" fontId="9" fillId="0" borderId="0" xfId="0" applyFont="1" applyFill="1" applyAlignment="1"/>
    <xf numFmtId="0" fontId="10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  <xf numFmtId="0" fontId="9" fillId="0" borderId="5" xfId="33" applyFont="1" applyBorder="1" applyAlignment="1">
      <alignment horizontal="center" vertical="center" textRotation="90"/>
    </xf>
    <xf numFmtId="0" fontId="9" fillId="0" borderId="5" xfId="33" applyFont="1" applyBorder="1" applyAlignment="1">
      <alignment horizontal="center" vertical="center"/>
    </xf>
    <xf numFmtId="165" fontId="6" fillId="0" borderId="4" xfId="33" applyNumberFormat="1" applyFont="1" applyFill="1" applyBorder="1" applyAlignment="1">
      <alignment horizontal="center" vertical="center"/>
    </xf>
    <xf numFmtId="0" fontId="5" fillId="0" borderId="1" xfId="45" applyFont="1" applyFill="1" applyBorder="1" applyAlignment="1">
      <alignment horizontal="center" vertical="center"/>
    </xf>
    <xf numFmtId="0" fontId="6" fillId="0" borderId="1" xfId="7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66" applyFont="1" applyFill="1" applyBorder="1" applyAlignment="1">
      <alignment horizontal="left" vertical="center" wrapText="1"/>
    </xf>
    <xf numFmtId="0" fontId="5" fillId="0" borderId="1" xfId="33" applyNumberFormat="1" applyFont="1" applyBorder="1" applyAlignment="1">
      <alignment horizontal="center" vertical="center"/>
    </xf>
    <xf numFmtId="165" fontId="6" fillId="0" borderId="1" xfId="33" applyNumberFormat="1" applyFont="1" applyBorder="1" applyAlignment="1">
      <alignment horizontal="center" vertical="center"/>
    </xf>
    <xf numFmtId="165" fontId="6" fillId="0" borderId="1" xfId="33" applyNumberFormat="1" applyFont="1" applyFill="1" applyBorder="1" applyAlignment="1">
      <alignment horizontal="center" vertical="center"/>
    </xf>
    <xf numFmtId="0" fontId="6" fillId="0" borderId="1" xfId="74" applyFont="1" applyFill="1" applyBorder="1" applyAlignment="1">
      <alignment horizontal="left" vertical="center" wrapText="1"/>
    </xf>
    <xf numFmtId="0" fontId="5" fillId="0" borderId="0" xfId="45" applyFont="1" applyFill="1" applyBorder="1" applyAlignment="1">
      <alignment horizontal="center" vertical="center"/>
    </xf>
    <xf numFmtId="0" fontId="9" fillId="0" borderId="0" xfId="33" applyNumberFormat="1" applyFont="1" applyFill="1" applyAlignment="1">
      <alignment horizontal="left"/>
    </xf>
    <xf numFmtId="0" fontId="9" fillId="0" borderId="0" xfId="10" applyFont="1" applyFill="1" applyAlignment="1">
      <alignment wrapText="1"/>
    </xf>
    <xf numFmtId="164" fontId="7" fillId="0" borderId="0" xfId="10" applyNumberFormat="1" applyFont="1" applyFill="1" applyBorder="1" applyAlignment="1">
      <alignment horizontal="center" vertical="center"/>
    </xf>
    <xf numFmtId="0" fontId="21" fillId="0" borderId="0" xfId="45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 vertical="center"/>
    </xf>
    <xf numFmtId="164" fontId="5" fillId="0" borderId="1" xfId="10" applyNumberFormat="1" applyFont="1" applyFill="1" applyBorder="1" applyAlignment="1">
      <alignment horizontal="center" vertical="center"/>
    </xf>
    <xf numFmtId="0" fontId="18" fillId="0" borderId="1" xfId="45" applyFont="1" applyFill="1" applyBorder="1" applyAlignment="1">
      <alignment horizontal="center" vertical="center"/>
    </xf>
    <xf numFmtId="0" fontId="5" fillId="0" borderId="1" xfId="10" applyFont="1" applyFill="1" applyBorder="1" applyAlignment="1">
      <alignment horizontal="center" vertical="center"/>
    </xf>
    <xf numFmtId="0" fontId="6" fillId="0" borderId="1" xfId="75" applyFont="1" applyFill="1" applyBorder="1" applyAlignment="1" applyProtection="1">
      <alignment horizontal="left" vertical="center" wrapText="1"/>
      <protection hidden="1"/>
    </xf>
    <xf numFmtId="0" fontId="31" fillId="0" borderId="0" xfId="0" applyFont="1" applyFill="1" applyBorder="1" applyAlignment="1">
      <alignment horizontal="center" vertical="center"/>
    </xf>
    <xf numFmtId="0" fontId="9" fillId="0" borderId="0" xfId="10" applyFont="1" applyFill="1" applyAlignment="1"/>
    <xf numFmtId="49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5" fillId="0" borderId="0" xfId="70" applyFont="1" applyFill="1" applyBorder="1" applyAlignment="1" applyProtection="1">
      <alignment vertical="center" wrapText="1"/>
      <protection locked="0"/>
    </xf>
    <xf numFmtId="0" fontId="6" fillId="0" borderId="0" xfId="34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0" fillId="0" borderId="0" xfId="33" applyFont="1" applyFill="1" applyAlignment="1"/>
    <xf numFmtId="0" fontId="9" fillId="0" borderId="0" xfId="10" applyFont="1" applyFill="1" applyAlignment="1">
      <alignment horizontal="center"/>
    </xf>
    <xf numFmtId="0" fontId="9" fillId="0" borderId="3" xfId="10" applyFont="1" applyFill="1" applyBorder="1" applyAlignment="1">
      <alignment horizontal="center" vertical="center"/>
    </xf>
    <xf numFmtId="0" fontId="9" fillId="0" borderId="3" xfId="33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/>
    </xf>
    <xf numFmtId="165" fontId="20" fillId="0" borderId="0" xfId="33" applyNumberFormat="1" applyFont="1" applyFill="1" applyBorder="1" applyAlignment="1">
      <alignment horizontal="center" vertical="center"/>
    </xf>
    <xf numFmtId="165" fontId="8" fillId="0" borderId="0" xfId="3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2" fillId="0" borderId="0" xfId="10" applyFont="1" applyFill="1" applyAlignment="1"/>
    <xf numFmtId="0" fontId="7" fillId="0" borderId="0" xfId="0" applyFont="1" applyFill="1" applyAlignment="1"/>
    <xf numFmtId="0" fontId="6" fillId="0" borderId="1" xfId="67" applyFont="1" applyFill="1" applyBorder="1" applyAlignment="1">
      <alignment horizontal="left" vertical="center" wrapText="1"/>
    </xf>
    <xf numFmtId="0" fontId="5" fillId="0" borderId="7" xfId="45" applyFont="1" applyFill="1" applyBorder="1" applyAlignment="1">
      <alignment horizontal="center" vertical="center"/>
    </xf>
    <xf numFmtId="0" fontId="6" fillId="0" borderId="1" xfId="13" applyFont="1" applyFill="1" applyBorder="1" applyAlignment="1" applyProtection="1">
      <alignment horizontal="left" vertical="center" wrapText="1"/>
      <protection locked="0"/>
    </xf>
    <xf numFmtId="0" fontId="6" fillId="0" borderId="1" xfId="52" applyFont="1" applyFill="1" applyBorder="1" applyAlignment="1">
      <alignment horizontal="left" vertical="center" wrapText="1"/>
    </xf>
    <xf numFmtId="0" fontId="6" fillId="0" borderId="1" xfId="73" applyFont="1" applyFill="1" applyBorder="1" applyAlignment="1">
      <alignment horizontal="left" vertical="center" wrapText="1"/>
    </xf>
    <xf numFmtId="0" fontId="6" fillId="0" borderId="1" xfId="13" applyFont="1" applyFill="1" applyBorder="1" applyAlignment="1">
      <alignment horizontal="left" vertical="center" wrapText="1"/>
    </xf>
    <xf numFmtId="165" fontId="5" fillId="0" borderId="1" xfId="33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25" fillId="0" borderId="1" xfId="5" applyNumberFormat="1" applyFont="1" applyFill="1" applyBorder="1" applyAlignment="1">
      <alignment horizontal="center" vertical="center"/>
    </xf>
    <xf numFmtId="0" fontId="25" fillId="0" borderId="1" xfId="5" applyFont="1" applyFill="1" applyBorder="1" applyAlignment="1">
      <alignment horizontal="center" vertical="center" wrapText="1"/>
    </xf>
    <xf numFmtId="0" fontId="1" fillId="0" borderId="0" xfId="5"/>
    <xf numFmtId="0" fontId="12" fillId="0" borderId="0" xfId="5" applyFont="1"/>
    <xf numFmtId="0" fontId="9" fillId="0" borderId="0" xfId="5" applyFont="1" applyFill="1" applyAlignment="1"/>
    <xf numFmtId="0" fontId="9" fillId="0" borderId="0" xfId="5" applyFont="1" applyAlignment="1"/>
    <xf numFmtId="0" fontId="3" fillId="0" borderId="0" xfId="5" applyFont="1" applyAlignment="1"/>
    <xf numFmtId="0" fontId="10" fillId="0" borderId="0" xfId="5" applyFont="1" applyBorder="1" applyAlignment="1">
      <alignment vertical="center" wrapText="1"/>
    </xf>
    <xf numFmtId="0" fontId="6" fillId="0" borderId="1" xfId="5" applyFont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0" fontId="6" fillId="0" borderId="0" xfId="5" applyFont="1" applyFill="1" applyBorder="1" applyAlignment="1" applyProtection="1">
      <alignment horizontal="left" vertical="center" wrapText="1"/>
      <protection locked="0"/>
    </xf>
    <xf numFmtId="49" fontId="11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" applyFont="1" applyFill="1" applyBorder="1" applyAlignment="1" applyProtection="1">
      <alignment horizontal="center" vertical="center"/>
      <protection locked="0"/>
    </xf>
    <xf numFmtId="0" fontId="3" fillId="0" borderId="0" xfId="5" applyFont="1" applyAlignment="1">
      <alignment vertical="top"/>
    </xf>
    <xf numFmtId="0" fontId="9" fillId="0" borderId="0" xfId="5" applyFont="1" applyAlignment="1">
      <alignment vertical="top"/>
    </xf>
    <xf numFmtId="0" fontId="10" fillId="0" borderId="0" xfId="5" applyFont="1" applyFill="1" applyBorder="1" applyAlignment="1">
      <alignment horizontal="left" vertical="top"/>
    </xf>
    <xf numFmtId="0" fontId="10" fillId="0" borderId="0" xfId="5" applyFont="1" applyFill="1" applyAlignment="1">
      <alignment vertical="top"/>
    </xf>
    <xf numFmtId="0" fontId="9" fillId="0" borderId="0" xfId="5" applyFont="1" applyFill="1" applyAlignment="1">
      <alignment vertical="top"/>
    </xf>
    <xf numFmtId="0" fontId="10" fillId="0" borderId="0" xfId="5" applyFont="1" applyFill="1" applyAlignment="1">
      <alignment horizontal="left" vertical="top"/>
    </xf>
    <xf numFmtId="0" fontId="1" fillId="0" borderId="0" xfId="5" applyAlignment="1"/>
    <xf numFmtId="0" fontId="5" fillId="0" borderId="0" xfId="5" applyFont="1" applyAlignment="1"/>
    <xf numFmtId="0" fontId="10" fillId="0" borderId="0" xfId="5" applyFont="1" applyFill="1" applyBorder="1" applyAlignment="1">
      <alignment horizontal="left"/>
    </xf>
    <xf numFmtId="0" fontId="10" fillId="0" borderId="0" xfId="5" applyFont="1" applyFill="1" applyAlignment="1"/>
    <xf numFmtId="0" fontId="10" fillId="0" borderId="0" xfId="5" applyFont="1" applyFill="1" applyAlignment="1">
      <alignment horizontal="left"/>
    </xf>
    <xf numFmtId="0" fontId="1" fillId="0" borderId="0" xfId="5" applyFont="1" applyFill="1"/>
    <xf numFmtId="0" fontId="1" fillId="0" borderId="0" xfId="5" applyFont="1"/>
    <xf numFmtId="0" fontId="1" fillId="0" borderId="0" xfId="5" applyFill="1"/>
    <xf numFmtId="0" fontId="33" fillId="0" borderId="1" xfId="13" applyFont="1" applyFill="1" applyBorder="1" applyAlignment="1">
      <alignment horizontal="left" vertical="center" wrapText="1"/>
    </xf>
    <xf numFmtId="0" fontId="6" fillId="0" borderId="1" xfId="33" applyFont="1" applyFill="1" applyBorder="1" applyAlignment="1">
      <alignment horizontal="left" vertical="center" wrapText="1"/>
    </xf>
    <xf numFmtId="0" fontId="31" fillId="0" borderId="1" xfId="6" applyFont="1" applyFill="1" applyBorder="1" applyAlignment="1">
      <alignment horizontal="center" vertical="center"/>
    </xf>
    <xf numFmtId="49" fontId="32" fillId="0" borderId="1" xfId="6" applyNumberFormat="1" applyFont="1" applyFill="1" applyBorder="1" applyAlignment="1">
      <alignment horizontal="center" vertical="center"/>
    </xf>
    <xf numFmtId="0" fontId="32" fillId="0" borderId="1" xfId="6" applyFont="1" applyFill="1" applyBorder="1" applyAlignment="1">
      <alignment horizontal="center" vertical="center"/>
    </xf>
    <xf numFmtId="0" fontId="6" fillId="0" borderId="1" xfId="64" applyFont="1" applyFill="1" applyBorder="1" applyAlignment="1">
      <alignment horizontal="left" vertical="center" wrapText="1"/>
    </xf>
    <xf numFmtId="0" fontId="6" fillId="0" borderId="1" xfId="21" applyFont="1" applyFill="1" applyBorder="1" applyAlignment="1">
      <alignment horizontal="left" vertical="center" wrapText="1"/>
    </xf>
    <xf numFmtId="0" fontId="9" fillId="0" borderId="4" xfId="10" applyFont="1" applyFill="1" applyBorder="1"/>
    <xf numFmtId="164" fontId="5" fillId="0" borderId="4" xfId="10" applyNumberFormat="1" applyFont="1" applyFill="1" applyBorder="1" applyAlignment="1">
      <alignment horizontal="center" vertical="center"/>
    </xf>
    <xf numFmtId="0" fontId="18" fillId="0" borderId="4" xfId="45" applyFont="1" applyFill="1" applyBorder="1" applyAlignment="1">
      <alignment horizontal="center" vertical="center"/>
    </xf>
    <xf numFmtId="0" fontId="5" fillId="0" borderId="4" xfId="10" applyFont="1" applyFill="1" applyBorder="1" applyAlignment="1">
      <alignment horizontal="center" vertical="center"/>
    </xf>
    <xf numFmtId="0" fontId="19" fillId="0" borderId="3" xfId="33" applyFont="1" applyFill="1" applyBorder="1" applyAlignment="1">
      <alignment horizontal="center" vertical="center" wrapText="1"/>
    </xf>
    <xf numFmtId="0" fontId="19" fillId="0" borderId="3" xfId="33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6" fillId="0" borderId="1" xfId="34" applyNumberFormat="1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5" fillId="0" borderId="1" xfId="75" applyFont="1" applyFill="1" applyBorder="1" applyAlignment="1">
      <alignment horizontal="left" vertical="center" wrapText="1"/>
    </xf>
    <xf numFmtId="0" fontId="24" fillId="0" borderId="1" xfId="63" applyFont="1" applyFill="1" applyBorder="1" applyAlignment="1">
      <alignment horizontal="left" vertical="center" wrapText="1"/>
    </xf>
    <xf numFmtId="0" fontId="26" fillId="0" borderId="8" xfId="0" applyFont="1" applyBorder="1" applyAlignment="1">
      <alignment vertical="center"/>
    </xf>
    <xf numFmtId="0" fontId="5" fillId="0" borderId="1" xfId="69" applyFont="1" applyFill="1" applyBorder="1" applyAlignment="1" applyProtection="1">
      <alignment horizontal="center" vertical="center" wrapText="1"/>
      <protection locked="0"/>
    </xf>
    <xf numFmtId="0" fontId="6" fillId="0" borderId="1" xfId="65" applyFont="1" applyFill="1" applyBorder="1" applyAlignment="1">
      <alignment horizontal="left" vertical="center" wrapText="1"/>
    </xf>
    <xf numFmtId="0" fontId="6" fillId="0" borderId="1" xfId="68" applyFont="1" applyFill="1" applyBorder="1" applyAlignment="1" applyProtection="1">
      <alignment vertical="center" wrapText="1"/>
      <protection locked="0"/>
    </xf>
    <xf numFmtId="0" fontId="6" fillId="0" borderId="1" xfId="71" applyFont="1" applyFill="1" applyBorder="1" applyAlignment="1" applyProtection="1">
      <alignment horizontal="left" vertical="center" wrapText="1"/>
      <protection locked="0"/>
    </xf>
    <xf numFmtId="0" fontId="9" fillId="0" borderId="3" xfId="5" applyFont="1" applyBorder="1"/>
    <xf numFmtId="0" fontId="10" fillId="0" borderId="6" xfId="10" applyFont="1" applyFill="1" applyBorder="1" applyAlignment="1">
      <alignment horizontal="right"/>
    </xf>
    <xf numFmtId="0" fontId="10" fillId="0" borderId="1" xfId="10" applyFont="1" applyFill="1" applyBorder="1" applyAlignment="1">
      <alignment horizontal="center" vertical="center" textRotation="90" wrapText="1"/>
    </xf>
    <xf numFmtId="0" fontId="9" fillId="0" borderId="1" xfId="10" applyFont="1" applyFill="1" applyBorder="1"/>
    <xf numFmtId="0" fontId="10" fillId="0" borderId="1" xfId="71" applyFont="1" applyFill="1" applyBorder="1" applyAlignment="1" applyProtection="1">
      <alignment horizontal="center" vertical="center" textRotation="90" wrapText="1"/>
      <protection locked="0"/>
    </xf>
    <xf numFmtId="0" fontId="10" fillId="0" borderId="1" xfId="10" applyFont="1" applyFill="1" applyBorder="1" applyAlignment="1">
      <alignment horizontal="center" vertical="center" wrapText="1"/>
    </xf>
    <xf numFmtId="0" fontId="10" fillId="0" borderId="3" xfId="10" applyFont="1" applyFill="1" applyBorder="1" applyAlignment="1">
      <alignment horizontal="center" vertical="center" wrapText="1"/>
    </xf>
    <xf numFmtId="0" fontId="10" fillId="0" borderId="3" xfId="10" applyFont="1" applyFill="1" applyBorder="1" applyAlignment="1">
      <alignment horizontal="center" vertical="center" textRotation="90" wrapText="1"/>
    </xf>
    <xf numFmtId="0" fontId="14" fillId="0" borderId="1" xfId="10" applyFont="1" applyFill="1" applyBorder="1" applyAlignment="1">
      <alignment horizontal="center" vertical="center" textRotation="90" wrapText="1"/>
    </xf>
    <xf numFmtId="0" fontId="14" fillId="0" borderId="3" xfId="10" applyFont="1" applyFill="1" applyBorder="1" applyAlignment="1">
      <alignment horizontal="center" vertical="center" textRotation="90" wrapText="1"/>
    </xf>
    <xf numFmtId="0" fontId="10" fillId="0" borderId="1" xfId="33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9" xfId="33" applyFont="1" applyBorder="1" applyAlignment="1">
      <alignment horizontal="center" vertical="center"/>
    </xf>
    <xf numFmtId="0" fontId="26" fillId="0" borderId="10" xfId="33" applyFont="1" applyBorder="1" applyAlignment="1">
      <alignment horizontal="center" vertical="center"/>
    </xf>
    <xf numFmtId="0" fontId="26" fillId="0" borderId="8" xfId="33" applyFont="1" applyBorder="1" applyAlignment="1">
      <alignment horizontal="center" vertical="center"/>
    </xf>
    <xf numFmtId="0" fontId="10" fillId="0" borderId="13" xfId="33" applyFont="1" applyBorder="1" applyAlignment="1">
      <alignment horizontal="center" vertical="center" textRotation="90" wrapText="1"/>
    </xf>
    <xf numFmtId="0" fontId="10" fillId="0" borderId="7" xfId="33" applyFont="1" applyBorder="1" applyAlignment="1">
      <alignment horizontal="center" vertical="center" textRotation="90" wrapText="1"/>
    </xf>
    <xf numFmtId="0" fontId="14" fillId="0" borderId="3" xfId="10" applyFont="1" applyBorder="1" applyAlignment="1">
      <alignment horizontal="center" vertical="center" textRotation="90" wrapText="1"/>
    </xf>
    <xf numFmtId="0" fontId="14" fillId="0" borderId="4" xfId="10" applyFont="1" applyBorder="1" applyAlignment="1">
      <alignment horizontal="center" vertical="center" textRotation="90" wrapText="1"/>
    </xf>
    <xf numFmtId="0" fontId="10" fillId="0" borderId="14" xfId="33" applyFont="1" applyBorder="1" applyAlignment="1">
      <alignment horizontal="center" vertical="center" wrapText="1"/>
    </xf>
    <xf numFmtId="0" fontId="10" fillId="0" borderId="15" xfId="33" applyFont="1" applyBorder="1" applyAlignment="1">
      <alignment horizontal="center" vertical="center" wrapText="1"/>
    </xf>
    <xf numFmtId="0" fontId="10" fillId="0" borderId="16" xfId="33" applyFont="1" applyBorder="1" applyAlignment="1">
      <alignment horizontal="center" vertical="center" wrapText="1"/>
    </xf>
    <xf numFmtId="0" fontId="14" fillId="0" borderId="1" xfId="10" applyFont="1" applyBorder="1" applyAlignment="1">
      <alignment horizontal="center" vertical="center" textRotation="90" wrapText="1"/>
    </xf>
    <xf numFmtId="0" fontId="10" fillId="0" borderId="13" xfId="33" applyFont="1" applyFill="1" applyBorder="1" applyAlignment="1">
      <alignment horizontal="center" vertical="center" wrapText="1"/>
    </xf>
    <xf numFmtId="0" fontId="10" fillId="0" borderId="7" xfId="33" applyFont="1" applyFill="1" applyBorder="1" applyAlignment="1">
      <alignment horizontal="center" vertical="center" wrapText="1"/>
    </xf>
    <xf numFmtId="0" fontId="10" fillId="0" borderId="3" xfId="10" applyFont="1" applyBorder="1" applyAlignment="1">
      <alignment horizontal="center" vertical="center" wrapText="1"/>
    </xf>
    <xf numFmtId="0" fontId="10" fillId="0" borderId="4" xfId="10" applyFont="1" applyBorder="1" applyAlignment="1">
      <alignment horizontal="center" vertical="center" wrapText="1"/>
    </xf>
    <xf numFmtId="0" fontId="10" fillId="0" borderId="0" xfId="5" applyFont="1" applyBorder="1" applyAlignment="1">
      <alignment horizontal="right"/>
    </xf>
    <xf numFmtId="0" fontId="10" fillId="0" borderId="3" xfId="5" applyFont="1" applyFill="1" applyBorder="1" applyAlignment="1">
      <alignment horizontal="center" vertical="center" wrapText="1"/>
    </xf>
    <xf numFmtId="0" fontId="10" fillId="0" borderId="4" xfId="5" applyFont="1" applyFill="1" applyBorder="1" applyAlignment="1">
      <alignment horizontal="center" vertical="center" wrapText="1"/>
    </xf>
    <xf numFmtId="0" fontId="10" fillId="0" borderId="17" xfId="33" applyFont="1" applyFill="1" applyBorder="1" applyAlignment="1">
      <alignment horizontal="center" vertical="center" wrapText="1"/>
    </xf>
    <xf numFmtId="0" fontId="10" fillId="0" borderId="18" xfId="33" applyFont="1" applyFill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 textRotation="90" wrapText="1"/>
    </xf>
    <xf numFmtId="0" fontId="9" fillId="0" borderId="3" xfId="5" applyFont="1" applyBorder="1"/>
    <xf numFmtId="0" fontId="9" fillId="0" borderId="4" xfId="5" applyFont="1" applyFill="1" applyBorder="1" applyAlignment="1"/>
    <xf numFmtId="0" fontId="10" fillId="0" borderId="11" xfId="10" applyFont="1" applyFill="1" applyBorder="1" applyAlignment="1">
      <alignment horizontal="center" vertical="center" textRotation="90" wrapText="1"/>
    </xf>
    <xf numFmtId="0" fontId="10" fillId="0" borderId="12" xfId="10" applyFont="1" applyFill="1" applyBorder="1" applyAlignment="1">
      <alignment horizontal="center" vertical="center" wrapText="1"/>
    </xf>
    <xf numFmtId="0" fontId="7" fillId="0" borderId="0" xfId="5" applyFont="1" applyAlignment="1">
      <alignment horizontal="center" vertical="center"/>
    </xf>
    <xf numFmtId="0" fontId="27" fillId="0" borderId="0" xfId="5" applyFont="1" applyAlignment="1">
      <alignment horizontal="center" vertical="center"/>
    </xf>
    <xf numFmtId="0" fontId="9" fillId="0" borderId="0" xfId="5" applyFont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33" applyFont="1" applyBorder="1" applyAlignment="1">
      <alignment horizontal="center" vertical="center" wrapText="1"/>
    </xf>
    <xf numFmtId="0" fontId="10" fillId="0" borderId="18" xfId="33" applyFont="1" applyBorder="1" applyAlignment="1">
      <alignment horizontal="center" vertical="center" wrapText="1"/>
    </xf>
    <xf numFmtId="0" fontId="10" fillId="0" borderId="13" xfId="33" applyFont="1" applyBorder="1" applyAlignment="1">
      <alignment horizontal="center" vertical="center" wrapText="1"/>
    </xf>
    <xf numFmtId="0" fontId="10" fillId="0" borderId="7" xfId="33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/>
    <xf numFmtId="0" fontId="10" fillId="0" borderId="11" xfId="10" applyFont="1" applyBorder="1" applyAlignment="1">
      <alignment horizontal="center" vertical="center" textRotation="90" wrapText="1"/>
    </xf>
    <xf numFmtId="0" fontId="10" fillId="0" borderId="12" xfId="1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0" fillId="0" borderId="3" xfId="10" applyFont="1" applyBorder="1" applyAlignment="1">
      <alignment horizontal="center" vertical="center" textRotation="90" wrapText="1"/>
    </xf>
    <xf numFmtId="0" fontId="10" fillId="0" borderId="4" xfId="10" applyFont="1" applyBorder="1" applyAlignment="1">
      <alignment horizontal="center" vertical="center" textRotation="90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64" fontId="6" fillId="0" borderId="9" xfId="10" applyNumberFormat="1" applyFont="1" applyFill="1" applyBorder="1" applyAlignment="1">
      <alignment horizontal="center" vertical="center"/>
    </xf>
    <xf numFmtId="164" fontId="6" fillId="0" borderId="10" xfId="10" applyNumberFormat="1" applyFont="1" applyFill="1" applyBorder="1" applyAlignment="1">
      <alignment horizontal="center" vertical="center"/>
    </xf>
    <xf numFmtId="164" fontId="6" fillId="0" borderId="8" xfId="10" applyNumberFormat="1" applyFont="1" applyFill="1" applyBorder="1" applyAlignment="1">
      <alignment horizontal="center" vertical="center"/>
    </xf>
    <xf numFmtId="0" fontId="26" fillId="0" borderId="1" xfId="45" applyFont="1" applyFill="1" applyBorder="1" applyAlignment="1">
      <alignment horizontal="center" vertical="center"/>
    </xf>
    <xf numFmtId="0" fontId="14" fillId="0" borderId="19" xfId="10" applyFont="1" applyFill="1" applyBorder="1" applyAlignment="1">
      <alignment horizontal="center" vertical="center" textRotation="90" wrapText="1"/>
    </xf>
    <xf numFmtId="0" fontId="3" fillId="0" borderId="3" xfId="10" applyFont="1" applyFill="1" applyBorder="1" applyAlignment="1"/>
    <xf numFmtId="0" fontId="10" fillId="0" borderId="3" xfId="71" applyFont="1" applyFill="1" applyBorder="1" applyAlignment="1" applyProtection="1">
      <alignment horizontal="center" vertical="center" textRotation="90" wrapText="1"/>
      <protection locked="0"/>
    </xf>
    <xf numFmtId="0" fontId="10" fillId="0" borderId="19" xfId="10" applyFont="1" applyFill="1" applyBorder="1" applyAlignment="1">
      <alignment horizontal="center" vertical="center" wrapText="1"/>
    </xf>
    <xf numFmtId="164" fontId="6" fillId="0" borderId="9" xfId="33" applyNumberFormat="1" applyFont="1" applyBorder="1" applyAlignment="1">
      <alignment horizontal="center" vertical="center"/>
    </xf>
    <xf numFmtId="164" fontId="6" fillId="0" borderId="10" xfId="33" applyNumberFormat="1" applyFont="1" applyBorder="1" applyAlignment="1">
      <alignment horizontal="center" vertical="center"/>
    </xf>
    <xf numFmtId="164" fontId="6" fillId="0" borderId="8" xfId="33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6" fillId="0" borderId="0" xfId="5" applyFont="1" applyAlignment="1">
      <alignment horizontal="center" vertical="center"/>
    </xf>
  </cellXfs>
  <cellStyles count="82">
    <cellStyle name="Excel_BuiltIn_Пояснение" xfId="1"/>
    <cellStyle name="Normal 2" xfId="2"/>
    <cellStyle name="Обычный" xfId="0" builtinId="0"/>
    <cellStyle name="Обычный 10 2" xfId="3"/>
    <cellStyle name="Обычный 10 3" xfId="4"/>
    <cellStyle name="Обычный 11 10" xfId="5"/>
    <cellStyle name="Обычный 14" xfId="6"/>
    <cellStyle name="Обычный 15" xfId="7"/>
    <cellStyle name="Обычный 2" xfId="8"/>
    <cellStyle name="Обычный 2 11" xfId="9"/>
    <cellStyle name="Обычный 2 2" xfId="10"/>
    <cellStyle name="Обычный 2 2 10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2" xfId="21"/>
    <cellStyle name="Обычный 2 4" xfId="22"/>
    <cellStyle name="Обычный 2 4 2" xfId="23"/>
    <cellStyle name="Обычный 2 4 3" xfId="24"/>
    <cellStyle name="Обычный 2 4 4" xfId="25"/>
    <cellStyle name="Обычный 2 4 5" xfId="26"/>
    <cellStyle name="Обычный 2 4 6" xfId="27"/>
    <cellStyle name="Обычный 2 5" xfId="28"/>
    <cellStyle name="Обычный 2 6" xfId="29"/>
    <cellStyle name="Обычный 2 7" xfId="30"/>
    <cellStyle name="Обычный 2 8" xfId="31"/>
    <cellStyle name="Обычный 2_Выездка ноябрь 2010 г." xfId="32"/>
    <cellStyle name="Обычный 3" xfId="33"/>
    <cellStyle name="Обычный 3 2" xfId="34"/>
    <cellStyle name="Обычный 3 2 2" xfId="35"/>
    <cellStyle name="Обычный 3 2 2 2" xfId="36"/>
    <cellStyle name="Обычный 3 2 2 3" xfId="37"/>
    <cellStyle name="Обычный 3 2 2 4" xfId="38"/>
    <cellStyle name="Обычный 3 2 2 5" xfId="39"/>
    <cellStyle name="Обычный 3 2 2 6" xfId="40"/>
    <cellStyle name="Обычный 3 2 2 7" xfId="41"/>
    <cellStyle name="Обычный 3 2 2 7 2" xfId="42"/>
    <cellStyle name="Обычный 3 3 2" xfId="43"/>
    <cellStyle name="Обычный 3 4" xfId="44"/>
    <cellStyle name="Обычный 4" xfId="45"/>
    <cellStyle name="Обычный 4 2" xfId="46"/>
    <cellStyle name="Обычный 4 2 2" xfId="47"/>
    <cellStyle name="Обычный 5" xfId="48"/>
    <cellStyle name="Обычный 6" xfId="49"/>
    <cellStyle name="Обычный 6 2" xfId="50"/>
    <cellStyle name="Обычный 6 2 2" xfId="51"/>
    <cellStyle name="Обычный 6 3" xfId="52"/>
    <cellStyle name="Обычный 6 3 2" xfId="53"/>
    <cellStyle name="Обычный 6 4" xfId="54"/>
    <cellStyle name="Обычный 7 2" xfId="55"/>
    <cellStyle name="Обычный 7 3" xfId="56"/>
    <cellStyle name="Обычный 7 4" xfId="57"/>
    <cellStyle name="Обычный 7 5" xfId="58"/>
    <cellStyle name="Обычный 7 6" xfId="59"/>
    <cellStyle name="Обычный 8" xfId="60"/>
    <cellStyle name="Обычный 8 2" xfId="61"/>
    <cellStyle name="Обычный 9" xfId="62"/>
    <cellStyle name="Обычный_Выездка ноябрь 2010 г. 2 2 2" xfId="63"/>
    <cellStyle name="Обычный_Выездка ноябрь 2010 г. 2 2 2 2 2" xfId="64"/>
    <cellStyle name="Обычный_Детские выездка.xls5" xfId="65"/>
    <cellStyle name="Обычный_Детские выездка.xls5_старт фаворит" xfId="66"/>
    <cellStyle name="Обычный_конкур f 2" xfId="67"/>
    <cellStyle name="Обычный_конкур К 3" xfId="68"/>
    <cellStyle name="Обычный_конкур1" xfId="69"/>
    <cellStyle name="Обычный_конкур1 2" xfId="70"/>
    <cellStyle name="Обычный_Лист Microsoft Excel" xfId="71"/>
    <cellStyle name="Обычный_Лист1 2 2 2" xfId="72"/>
    <cellStyle name="Обычный_Нижний-10" xfId="73"/>
    <cellStyle name="Обычный_Россия (В) юниоры" xfId="74"/>
    <cellStyle name="Обычный_Тех.рез.езда молод.лош." xfId="75"/>
    <cellStyle name="Обычный_ЧМ выездка" xfId="76"/>
    <cellStyle name="то" xfId="77"/>
    <cellStyle name="то 2" xfId="78"/>
    <cellStyle name="то 3" xfId="79"/>
    <cellStyle name="то 4" xfId="80"/>
    <cellStyle name="то 5" xfId="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4</xdr:col>
      <xdr:colOff>361950</xdr:colOff>
      <xdr:row>2</xdr:row>
      <xdr:rowOff>106680</xdr:rowOff>
    </xdr:to>
    <xdr:pic>
      <xdr:nvPicPr>
        <xdr:cNvPr id="179645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314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259080</xdr:colOff>
      <xdr:row>0</xdr:row>
      <xdr:rowOff>0</xdr:rowOff>
    </xdr:from>
    <xdr:to>
      <xdr:col>21</xdr:col>
      <xdr:colOff>552450</xdr:colOff>
      <xdr:row>3</xdr:row>
      <xdr:rowOff>19050</xdr:rowOff>
    </xdr:to>
    <xdr:pic>
      <xdr:nvPicPr>
        <xdr:cNvPr id="17964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31880" y="0"/>
          <a:ext cx="1070610" cy="1024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225126</xdr:colOff>
      <xdr:row>0</xdr:row>
      <xdr:rowOff>15240</xdr:rowOff>
    </xdr:from>
    <xdr:to>
      <xdr:col>21</xdr:col>
      <xdr:colOff>548639</xdr:colOff>
      <xdr:row>3</xdr:row>
      <xdr:rowOff>53340</xdr:rowOff>
    </xdr:to>
    <xdr:pic>
      <xdr:nvPicPr>
        <xdr:cNvPr id="27039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9486" y="15240"/>
          <a:ext cx="1100753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4</xdr:col>
      <xdr:colOff>394335</xdr:colOff>
      <xdr:row>2</xdr:row>
      <xdr:rowOff>211455</xdr:rowOff>
    </xdr:to>
    <xdr:pic>
      <xdr:nvPicPr>
        <xdr:cNvPr id="270400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26289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4</xdr:col>
      <xdr:colOff>394335</xdr:colOff>
      <xdr:row>2</xdr:row>
      <xdr:rowOff>211455</xdr:rowOff>
    </xdr:to>
    <xdr:pic>
      <xdr:nvPicPr>
        <xdr:cNvPr id="270401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26289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17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161925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2750820" y="8641080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34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58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62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228600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2750820" y="8641080"/>
          <a:ext cx="76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5</xdr:col>
      <xdr:colOff>219075</xdr:colOff>
      <xdr:row>2</xdr:row>
      <xdr:rowOff>161925</xdr:rowOff>
    </xdr:to>
    <xdr:pic>
      <xdr:nvPicPr>
        <xdr:cNvPr id="172871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26289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295275</xdr:colOff>
      <xdr:row>0</xdr:row>
      <xdr:rowOff>19050</xdr:rowOff>
    </xdr:from>
    <xdr:to>
      <xdr:col>21</xdr:col>
      <xdr:colOff>561975</xdr:colOff>
      <xdr:row>3</xdr:row>
      <xdr:rowOff>66675</xdr:rowOff>
    </xdr:to>
    <xdr:pic>
      <xdr:nvPicPr>
        <xdr:cNvPr id="17287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96675" y="19050"/>
          <a:ext cx="120967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77259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3520440" y="957834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9</xdr:row>
      <xdr:rowOff>143934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3520440" y="957834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7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161925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3520440" y="998220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34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8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62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228600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3520440" y="998220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86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161925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3520440" y="1280922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06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2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76200</xdr:colOff>
      <xdr:row>18</xdr:row>
      <xdr:rowOff>228600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3520440" y="1280922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54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70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72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78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161925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3520440" y="13213080"/>
          <a:ext cx="76200" cy="565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19</xdr:row>
      <xdr:rowOff>228600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3520440" y="13213080"/>
          <a:ext cx="762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60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62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77259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2929467" y="3801533"/>
          <a:ext cx="76200" cy="483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74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82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84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76200</xdr:colOff>
      <xdr:row>13</xdr:row>
      <xdr:rowOff>143934</xdr:rowOff>
    </xdr:to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2929467" y="3801533"/>
          <a:ext cx="76200" cy="55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05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19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25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29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31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35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41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443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45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49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51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53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55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57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59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65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67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69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73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75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79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81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483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65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69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77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87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95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599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601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136525</xdr:rowOff>
    </xdr:to>
    <xdr:sp macro="" textlink="">
      <xdr:nvSpPr>
        <xdr:cNvPr id="603" name="Text Box 3"/>
        <xdr:cNvSpPr txBox="1">
          <a:spLocks noChangeArrowheads="1"/>
        </xdr:cNvSpPr>
      </xdr:nvSpPr>
      <xdr:spPr bwMode="auto">
        <a:xfrm>
          <a:off x="2472267" y="66971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05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07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11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13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17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19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21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23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25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27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29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31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39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21</xdr:row>
      <xdr:rowOff>203200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2472267" y="66971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46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54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58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62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72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74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76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80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82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136525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2472267" y="7103533"/>
          <a:ext cx="76200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686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688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690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692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694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700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22</xdr:row>
      <xdr:rowOff>203200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2472267" y="7103533"/>
          <a:ext cx="762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5</xdr:col>
      <xdr:colOff>276225</xdr:colOff>
      <xdr:row>2</xdr:row>
      <xdr:rowOff>161925</xdr:rowOff>
    </xdr:to>
    <xdr:pic>
      <xdr:nvPicPr>
        <xdr:cNvPr id="183701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6765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200025</xdr:colOff>
      <xdr:row>0</xdr:row>
      <xdr:rowOff>9525</xdr:rowOff>
    </xdr:from>
    <xdr:to>
      <xdr:col>21</xdr:col>
      <xdr:colOff>552450</xdr:colOff>
      <xdr:row>3</xdr:row>
      <xdr:rowOff>28575</xdr:rowOff>
    </xdr:to>
    <xdr:pic>
      <xdr:nvPicPr>
        <xdr:cNvPr id="18370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9525"/>
          <a:ext cx="111442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topLeftCell="A7" workbookViewId="0">
      <selection activeCell="A5" sqref="A5:W5"/>
    </sheetView>
  </sheetViews>
  <sheetFormatPr defaultColWidth="9.140625" defaultRowHeight="12.75"/>
  <cols>
    <col min="1" max="1" width="4.7109375" style="112" customWidth="1"/>
    <col min="2" max="2" width="6.7109375" style="112" hidden="1" customWidth="1"/>
    <col min="3" max="3" width="24.7109375" style="136" customWidth="1"/>
    <col min="4" max="4" width="8.7109375" style="136" hidden="1" customWidth="1"/>
    <col min="5" max="5" width="6.7109375" style="136" customWidth="1"/>
    <col min="6" max="6" width="36.7109375" style="136" customWidth="1"/>
    <col min="7" max="7" width="8.7109375" style="136" hidden="1" customWidth="1"/>
    <col min="8" max="8" width="17.7109375" style="136" hidden="1" customWidth="1"/>
    <col min="9" max="9" width="22.7109375" style="136" customWidth="1"/>
    <col min="10" max="10" width="6.7109375" style="112" customWidth="1"/>
    <col min="11" max="11" width="8.7109375" style="112" customWidth="1"/>
    <col min="12" max="12" width="4.7109375" style="112" customWidth="1"/>
    <col min="13" max="13" width="6.7109375" style="112" customWidth="1"/>
    <col min="14" max="14" width="8.7109375" style="112" customWidth="1"/>
    <col min="15" max="15" width="4.7109375" style="112" customWidth="1"/>
    <col min="16" max="16" width="6.7109375" style="112" customWidth="1"/>
    <col min="17" max="17" width="8.7109375" style="112" customWidth="1"/>
    <col min="18" max="20" width="4.7109375" style="112" customWidth="1"/>
    <col min="21" max="21" width="6.7109375" style="112" customWidth="1"/>
    <col min="22" max="22" width="8.7109375" style="112" customWidth="1"/>
    <col min="23" max="23" width="6.7109375" style="112" hidden="1" customWidth="1"/>
    <col min="24" max="16384" width="9.140625" style="112"/>
  </cols>
  <sheetData>
    <row r="1" spans="1:25" ht="25.15" customHeight="1">
      <c r="A1" s="202" t="s">
        <v>38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</row>
    <row r="2" spans="1:25" s="113" customFormat="1" ht="30" customHeight="1">
      <c r="A2" s="203" t="s">
        <v>132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</row>
    <row r="3" spans="1:25" s="113" customFormat="1" ht="25.15" customHeight="1">
      <c r="A3" s="202" t="s">
        <v>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</row>
    <row r="4" spans="1:25" ht="25.15" customHeight="1">
      <c r="A4" s="202" t="s">
        <v>14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</row>
    <row r="5" spans="1:25" ht="25.15" customHeight="1">
      <c r="A5" s="204" t="s">
        <v>204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</row>
    <row r="6" spans="1:25" s="116" customFormat="1" ht="25.15" customHeight="1">
      <c r="A6" s="9" t="s">
        <v>28</v>
      </c>
      <c r="B6" s="9"/>
      <c r="C6" s="54"/>
      <c r="D6" s="55"/>
      <c r="E6" s="55"/>
      <c r="F6" s="56"/>
      <c r="G6" s="114"/>
      <c r="H6" s="114"/>
      <c r="I6" s="114"/>
      <c r="J6" s="115"/>
      <c r="K6" s="115"/>
      <c r="L6" s="115"/>
      <c r="M6" s="115"/>
      <c r="N6" s="115"/>
      <c r="O6" s="115"/>
      <c r="P6" s="115"/>
      <c r="Q6" s="115"/>
      <c r="R6" s="192" t="s">
        <v>133</v>
      </c>
      <c r="S6" s="192"/>
      <c r="T6" s="192"/>
      <c r="U6" s="192"/>
      <c r="V6" s="192"/>
      <c r="W6" s="192"/>
    </row>
    <row r="7" spans="1:25" ht="20.100000000000001" customHeight="1">
      <c r="A7" s="180" t="s">
        <v>1</v>
      </c>
      <c r="B7" s="164" t="s">
        <v>15</v>
      </c>
      <c r="C7" s="188" t="s">
        <v>12</v>
      </c>
      <c r="D7" s="193" t="s">
        <v>10</v>
      </c>
      <c r="E7" s="200" t="s">
        <v>9</v>
      </c>
      <c r="F7" s="193" t="s">
        <v>13</v>
      </c>
      <c r="G7" s="193" t="s">
        <v>10</v>
      </c>
      <c r="H7" s="193" t="s">
        <v>8</v>
      </c>
      <c r="I7" s="195" t="s">
        <v>4</v>
      </c>
      <c r="J7" s="184" t="s">
        <v>29</v>
      </c>
      <c r="K7" s="185"/>
      <c r="L7" s="186"/>
      <c r="M7" s="184" t="s">
        <v>5</v>
      </c>
      <c r="N7" s="185"/>
      <c r="O7" s="186"/>
      <c r="P7" s="184" t="s">
        <v>30</v>
      </c>
      <c r="Q7" s="185"/>
      <c r="R7" s="186"/>
      <c r="S7" s="187" t="s">
        <v>17</v>
      </c>
      <c r="T7" s="182" t="s">
        <v>18</v>
      </c>
      <c r="U7" s="180" t="s">
        <v>6</v>
      </c>
      <c r="V7" s="190" t="s">
        <v>16</v>
      </c>
      <c r="W7" s="197" t="s">
        <v>33</v>
      </c>
    </row>
    <row r="8" spans="1:25" ht="39.950000000000003" customHeight="1">
      <c r="A8" s="181"/>
      <c r="B8" s="164"/>
      <c r="C8" s="189"/>
      <c r="D8" s="199"/>
      <c r="E8" s="201"/>
      <c r="F8" s="194"/>
      <c r="G8" s="199"/>
      <c r="H8" s="194"/>
      <c r="I8" s="196"/>
      <c r="J8" s="63" t="s">
        <v>11</v>
      </c>
      <c r="K8" s="64" t="s">
        <v>0</v>
      </c>
      <c r="L8" s="63" t="s">
        <v>1</v>
      </c>
      <c r="M8" s="63" t="s">
        <v>11</v>
      </c>
      <c r="N8" s="64" t="s">
        <v>0</v>
      </c>
      <c r="O8" s="63" t="s">
        <v>1</v>
      </c>
      <c r="P8" s="63" t="s">
        <v>11</v>
      </c>
      <c r="Q8" s="64" t="s">
        <v>0</v>
      </c>
      <c r="R8" s="63" t="s">
        <v>1</v>
      </c>
      <c r="S8" s="187"/>
      <c r="T8" s="183"/>
      <c r="U8" s="181"/>
      <c r="V8" s="191"/>
      <c r="W8" s="198"/>
      <c r="Y8" s="117"/>
    </row>
    <row r="9" spans="1:25" ht="31.9" customHeight="1">
      <c r="A9" s="177" t="s">
        <v>194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9"/>
      <c r="W9" s="160"/>
      <c r="Y9" s="117"/>
    </row>
    <row r="10" spans="1:25" ht="31.9" customHeight="1">
      <c r="A10" s="66">
        <f>RANK(V10,$V$10:$V$15,0)</f>
        <v>1</v>
      </c>
      <c r="B10" s="46">
        <v>2003</v>
      </c>
      <c r="C10" s="4" t="s">
        <v>95</v>
      </c>
      <c r="D10" s="49" t="s">
        <v>96</v>
      </c>
      <c r="E10" s="46" t="s">
        <v>20</v>
      </c>
      <c r="F10" s="2" t="s">
        <v>97</v>
      </c>
      <c r="G10" s="49" t="s">
        <v>98</v>
      </c>
      <c r="H10" s="47" t="s">
        <v>99</v>
      </c>
      <c r="I10" s="48" t="s">
        <v>100</v>
      </c>
      <c r="J10" s="35">
        <v>237</v>
      </c>
      <c r="K10" s="22">
        <f>ROUND(J10/3.4,5)</f>
        <v>69.705879999999993</v>
      </c>
      <c r="L10" s="81">
        <f>RANK(K10,K$10:K$15,0)</f>
        <v>1</v>
      </c>
      <c r="M10" s="35">
        <v>246</v>
      </c>
      <c r="N10" s="22">
        <f>ROUND(M10/3.4,5)</f>
        <v>72.352940000000004</v>
      </c>
      <c r="O10" s="81">
        <f>RANK(N10,N$10:N$15,0)</f>
        <v>1</v>
      </c>
      <c r="P10" s="35">
        <v>240.5</v>
      </c>
      <c r="Q10" s="22">
        <f>ROUND(P10/3.4,5)</f>
        <v>70.735290000000006</v>
      </c>
      <c r="R10" s="81">
        <f>RANK(Q10,Q$10:Q$15,0)</f>
        <v>1</v>
      </c>
      <c r="S10" s="40"/>
      <c r="T10" s="40"/>
      <c r="U10" s="35">
        <f>J10+M10+P10</f>
        <v>723.5</v>
      </c>
      <c r="V10" s="71">
        <f>ROUND(U10/3.4/3,5)</f>
        <v>70.931370000000001</v>
      </c>
      <c r="W10" s="118"/>
    </row>
    <row r="11" spans="1:25" ht="31.9" customHeight="1">
      <c r="A11" s="66">
        <f>RANK(V11,$V$10:$V$15,0)</f>
        <v>2</v>
      </c>
      <c r="B11" s="46" t="s">
        <v>86</v>
      </c>
      <c r="C11" s="83" t="s">
        <v>87</v>
      </c>
      <c r="D11" s="49" t="s">
        <v>88</v>
      </c>
      <c r="E11" s="46" t="s">
        <v>39</v>
      </c>
      <c r="F11" s="73" t="s">
        <v>125</v>
      </c>
      <c r="G11" s="49" t="s">
        <v>126</v>
      </c>
      <c r="H11" s="47" t="s">
        <v>127</v>
      </c>
      <c r="I11" s="48" t="s">
        <v>89</v>
      </c>
      <c r="J11" s="35">
        <v>234.5</v>
      </c>
      <c r="K11" s="22">
        <f>ROUND(J11/3.4,5)</f>
        <v>68.970590000000001</v>
      </c>
      <c r="L11" s="81">
        <f>RANK(K11,K$10:K$15,0)</f>
        <v>2</v>
      </c>
      <c r="M11" s="35">
        <v>234.5</v>
      </c>
      <c r="N11" s="22">
        <f>ROUND(M11/3.4,5)</f>
        <v>68.970590000000001</v>
      </c>
      <c r="O11" s="81">
        <f>RANK(N11,N$10:N$15,0)</f>
        <v>2</v>
      </c>
      <c r="P11" s="35">
        <v>230.5</v>
      </c>
      <c r="Q11" s="22">
        <f>ROUND(P11/3.4,5)</f>
        <v>67.794120000000007</v>
      </c>
      <c r="R11" s="81">
        <f>RANK(Q11,Q$10:Q$15,0)</f>
        <v>3</v>
      </c>
      <c r="S11" s="40"/>
      <c r="T11" s="40"/>
      <c r="U11" s="35">
        <f>J11+M11+P11</f>
        <v>699.5</v>
      </c>
      <c r="V11" s="71">
        <f>ROUND(U11/3.4/3,5)</f>
        <v>68.578429999999997</v>
      </c>
      <c r="W11" s="118"/>
    </row>
    <row r="12" spans="1:25" ht="31.9" customHeight="1">
      <c r="A12" s="66">
        <f>RANK(V12,$V$10:$V$15,0)</f>
        <v>3</v>
      </c>
      <c r="B12" s="46" t="s">
        <v>64</v>
      </c>
      <c r="C12" s="37" t="s">
        <v>65</v>
      </c>
      <c r="D12" s="49" t="s">
        <v>66</v>
      </c>
      <c r="E12" s="46" t="s">
        <v>20</v>
      </c>
      <c r="F12" s="73" t="s">
        <v>69</v>
      </c>
      <c r="G12" s="49" t="s">
        <v>68</v>
      </c>
      <c r="H12" s="47" t="s">
        <v>67</v>
      </c>
      <c r="I12" s="48" t="s">
        <v>21</v>
      </c>
      <c r="J12" s="35">
        <v>228</v>
      </c>
      <c r="K12" s="22">
        <f>ROUND(J12/3.4,5)</f>
        <v>67.058819999999997</v>
      </c>
      <c r="L12" s="81">
        <f>RANK(K12,K$10:K$15,0)</f>
        <v>4</v>
      </c>
      <c r="M12" s="35">
        <v>232.5</v>
      </c>
      <c r="N12" s="22">
        <f>ROUND(M12/3.4,5)</f>
        <v>68.382350000000002</v>
      </c>
      <c r="O12" s="81">
        <f>RANK(N12,N$10:N$15,0)</f>
        <v>4</v>
      </c>
      <c r="P12" s="35">
        <v>231</v>
      </c>
      <c r="Q12" s="22">
        <f>ROUND(P12/3.4,5)</f>
        <v>67.941180000000003</v>
      </c>
      <c r="R12" s="81">
        <f>RANK(Q12,Q$10:Q$15,0)</f>
        <v>2</v>
      </c>
      <c r="S12" s="40"/>
      <c r="T12" s="40"/>
      <c r="U12" s="35">
        <f>J12+M12+P12</f>
        <v>691.5</v>
      </c>
      <c r="V12" s="71">
        <f>ROUND(U12/3.4/3,5)</f>
        <v>67.794120000000007</v>
      </c>
      <c r="W12" s="118"/>
    </row>
    <row r="13" spans="1:25" ht="31.9" customHeight="1">
      <c r="A13" s="66">
        <f>RANK(V13,$V$10:$V$15,0)</f>
        <v>4</v>
      </c>
      <c r="B13" s="46" t="s">
        <v>110</v>
      </c>
      <c r="C13" s="37" t="s">
        <v>111</v>
      </c>
      <c r="D13" s="49" t="s">
        <v>112</v>
      </c>
      <c r="E13" s="46" t="s">
        <v>20</v>
      </c>
      <c r="F13" s="45" t="s">
        <v>113</v>
      </c>
      <c r="G13" s="49" t="s">
        <v>114</v>
      </c>
      <c r="H13" s="47" t="s">
        <v>115</v>
      </c>
      <c r="I13" s="48" t="s">
        <v>56</v>
      </c>
      <c r="J13" s="35">
        <v>230.5</v>
      </c>
      <c r="K13" s="22">
        <f>ROUND(J13/3.4,5)</f>
        <v>67.794120000000007</v>
      </c>
      <c r="L13" s="81">
        <f>RANK(K13,K$10:K$15,0)</f>
        <v>3</v>
      </c>
      <c r="M13" s="35">
        <v>233</v>
      </c>
      <c r="N13" s="22">
        <f>ROUND(M13/3.4,5)</f>
        <v>68.529409999999999</v>
      </c>
      <c r="O13" s="81">
        <f>RANK(N13,N$10:N$15,0)</f>
        <v>3</v>
      </c>
      <c r="P13" s="35">
        <v>227</v>
      </c>
      <c r="Q13" s="22">
        <f>ROUND(P13/3.4,5)</f>
        <v>66.764709999999994</v>
      </c>
      <c r="R13" s="81">
        <f>RANK(Q13,Q$10:Q$15,0)</f>
        <v>4</v>
      </c>
      <c r="S13" s="40"/>
      <c r="T13" s="40"/>
      <c r="U13" s="35">
        <f>J13+M13+P13</f>
        <v>690.5</v>
      </c>
      <c r="V13" s="71">
        <f>ROUND(U13/3.4/3,5)</f>
        <v>67.696079999999995</v>
      </c>
      <c r="W13" s="118" t="s">
        <v>25</v>
      </c>
    </row>
    <row r="14" spans="1:25" ht="31.9" customHeight="1">
      <c r="A14" s="177" t="s">
        <v>195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9"/>
      <c r="W14" s="118"/>
    </row>
    <row r="15" spans="1:25" ht="31.9" customHeight="1">
      <c r="A15" s="66">
        <v>1</v>
      </c>
      <c r="B15" s="46">
        <v>1995</v>
      </c>
      <c r="C15" s="36" t="s">
        <v>48</v>
      </c>
      <c r="D15" s="49" t="s">
        <v>49</v>
      </c>
      <c r="E15" s="46" t="s">
        <v>19</v>
      </c>
      <c r="F15" s="45" t="s">
        <v>50</v>
      </c>
      <c r="G15" s="49" t="s">
        <v>51</v>
      </c>
      <c r="H15" s="47" t="s">
        <v>52</v>
      </c>
      <c r="I15" s="48" t="s">
        <v>21</v>
      </c>
      <c r="J15" s="35">
        <v>189.5</v>
      </c>
      <c r="K15" s="22">
        <f>ROUND(J15/3.4,5)</f>
        <v>55.735289999999999</v>
      </c>
      <c r="L15" s="81">
        <v>1</v>
      </c>
      <c r="M15" s="35">
        <v>190</v>
      </c>
      <c r="N15" s="22">
        <f>ROUND(M15/3.4,5)</f>
        <v>55.882350000000002</v>
      </c>
      <c r="O15" s="81">
        <v>1</v>
      </c>
      <c r="P15" s="35">
        <v>205</v>
      </c>
      <c r="Q15" s="22">
        <f>ROUND(P15/3.4,5)</f>
        <v>60.294119999999999</v>
      </c>
      <c r="R15" s="81">
        <v>1</v>
      </c>
      <c r="S15" s="40"/>
      <c r="T15" s="40"/>
      <c r="U15" s="35">
        <f>J15+M15+P15</f>
        <v>584.5</v>
      </c>
      <c r="V15" s="71">
        <f>ROUND(U15/3.4/3,5)</f>
        <v>57.303919999999998</v>
      </c>
      <c r="W15" s="118" t="s">
        <v>41</v>
      </c>
    </row>
    <row r="16" spans="1:25" ht="30" customHeight="1">
      <c r="A16" s="177" t="s">
        <v>57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9"/>
      <c r="W16" s="123"/>
    </row>
    <row r="17" spans="1:23" ht="30" customHeight="1">
      <c r="A17" s="66">
        <f>RANK(V17,$V$17:$V$19,0)</f>
        <v>1</v>
      </c>
      <c r="B17" s="46">
        <v>1984</v>
      </c>
      <c r="C17" s="44" t="s">
        <v>73</v>
      </c>
      <c r="D17" s="49" t="s">
        <v>74</v>
      </c>
      <c r="E17" s="46" t="s">
        <v>20</v>
      </c>
      <c r="F17" s="68" t="s">
        <v>75</v>
      </c>
      <c r="G17" s="49" t="s">
        <v>76</v>
      </c>
      <c r="H17" s="47" t="s">
        <v>77</v>
      </c>
      <c r="I17" s="48" t="s">
        <v>47</v>
      </c>
      <c r="J17" s="35">
        <v>222</v>
      </c>
      <c r="K17" s="22">
        <f t="shared" ref="K17:K19" si="0">ROUND(J17/3.4,5)</f>
        <v>65.294120000000007</v>
      </c>
      <c r="L17" s="81">
        <f>RANK(K17,K$17:K$19,0)</f>
        <v>1</v>
      </c>
      <c r="M17" s="35">
        <v>220</v>
      </c>
      <c r="N17" s="22">
        <f t="shared" ref="N17:N19" si="1">ROUND(M17/3.4,5)</f>
        <v>64.705879999999993</v>
      </c>
      <c r="O17" s="81">
        <f t="shared" ref="O17:O19" si="2">RANK(N17,N$17:N$19,0)</f>
        <v>1</v>
      </c>
      <c r="P17" s="35">
        <v>225</v>
      </c>
      <c r="Q17" s="22">
        <f t="shared" ref="Q17:Q19" si="3">ROUND(P17/3.4,5)</f>
        <v>66.176469999999995</v>
      </c>
      <c r="R17" s="81">
        <f t="shared" ref="R17:R19" si="4">RANK(Q17,Q$17:Q$19,0)</f>
        <v>1</v>
      </c>
      <c r="S17" s="40"/>
      <c r="T17" s="40"/>
      <c r="U17" s="35">
        <f t="shared" ref="U17:U19" si="5">J17+M17+P17</f>
        <v>667</v>
      </c>
      <c r="V17" s="71">
        <f t="shared" ref="V17:V19" si="6">ROUND(U17/3.4/3,5)</f>
        <v>65.392160000000004</v>
      </c>
      <c r="W17" s="123"/>
    </row>
    <row r="18" spans="1:23" ht="30" customHeight="1">
      <c r="A18" s="66">
        <f t="shared" ref="A18:A19" si="7">RANK(V18,$V$17:$V$19,0)</f>
        <v>2</v>
      </c>
      <c r="B18" s="43" t="s">
        <v>80</v>
      </c>
      <c r="C18" s="37" t="s">
        <v>81</v>
      </c>
      <c r="D18" s="49" t="s">
        <v>82</v>
      </c>
      <c r="E18" s="46" t="s">
        <v>20</v>
      </c>
      <c r="F18" s="45" t="s">
        <v>83</v>
      </c>
      <c r="G18" s="49" t="s">
        <v>84</v>
      </c>
      <c r="H18" s="47" t="s">
        <v>85</v>
      </c>
      <c r="I18" s="48" t="s">
        <v>47</v>
      </c>
      <c r="J18" s="35">
        <v>219.5</v>
      </c>
      <c r="K18" s="22">
        <f t="shared" si="0"/>
        <v>64.558819999999997</v>
      </c>
      <c r="L18" s="81">
        <f t="shared" ref="L18:L19" si="8">RANK(K18,K$17:K$19,0)</f>
        <v>2</v>
      </c>
      <c r="M18" s="35">
        <v>217</v>
      </c>
      <c r="N18" s="22">
        <f t="shared" si="1"/>
        <v>63.823529999999998</v>
      </c>
      <c r="O18" s="81">
        <f t="shared" si="2"/>
        <v>2</v>
      </c>
      <c r="P18" s="35">
        <v>222.5</v>
      </c>
      <c r="Q18" s="22">
        <f t="shared" si="3"/>
        <v>65.441180000000003</v>
      </c>
      <c r="R18" s="81">
        <f t="shared" si="4"/>
        <v>2</v>
      </c>
      <c r="S18" s="40"/>
      <c r="T18" s="40"/>
      <c r="U18" s="35">
        <f t="shared" si="5"/>
        <v>659</v>
      </c>
      <c r="V18" s="71">
        <f t="shared" si="6"/>
        <v>64.607839999999996</v>
      </c>
      <c r="W18" s="123"/>
    </row>
    <row r="19" spans="1:23" ht="30" customHeight="1">
      <c r="A19" s="66">
        <f t="shared" si="7"/>
        <v>3</v>
      </c>
      <c r="B19" s="43">
        <v>1977</v>
      </c>
      <c r="C19" s="4" t="s">
        <v>59</v>
      </c>
      <c r="D19" s="49" t="s">
        <v>60</v>
      </c>
      <c r="E19" s="46" t="s">
        <v>20</v>
      </c>
      <c r="F19" s="138" t="s">
        <v>63</v>
      </c>
      <c r="G19" s="49" t="s">
        <v>61</v>
      </c>
      <c r="H19" s="47" t="s">
        <v>62</v>
      </c>
      <c r="I19" s="48" t="s">
        <v>43</v>
      </c>
      <c r="J19" s="35">
        <v>212.5</v>
      </c>
      <c r="K19" s="22">
        <f t="shared" si="0"/>
        <v>62.5</v>
      </c>
      <c r="L19" s="81">
        <f t="shared" si="8"/>
        <v>3</v>
      </c>
      <c r="M19" s="35">
        <v>213</v>
      </c>
      <c r="N19" s="22">
        <f t="shared" si="1"/>
        <v>62.647060000000003</v>
      </c>
      <c r="O19" s="81">
        <f t="shared" si="2"/>
        <v>3</v>
      </c>
      <c r="P19" s="35">
        <v>208</v>
      </c>
      <c r="Q19" s="22">
        <f t="shared" si="3"/>
        <v>61.176470000000002</v>
      </c>
      <c r="R19" s="81">
        <f t="shared" si="4"/>
        <v>3</v>
      </c>
      <c r="S19" s="40"/>
      <c r="T19" s="40"/>
      <c r="U19" s="35">
        <f t="shared" si="5"/>
        <v>633.5</v>
      </c>
      <c r="V19" s="71">
        <f t="shared" si="6"/>
        <v>62.107840000000003</v>
      </c>
      <c r="W19" s="123"/>
    </row>
    <row r="20" spans="1:23" ht="30" customHeight="1">
      <c r="A20" s="177" t="s">
        <v>78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9"/>
      <c r="W20" s="123"/>
    </row>
    <row r="21" spans="1:23" ht="30" customHeight="1">
      <c r="A21" s="66">
        <v>1</v>
      </c>
      <c r="B21" s="46">
        <v>2001</v>
      </c>
      <c r="C21" s="67" t="s">
        <v>116</v>
      </c>
      <c r="D21" s="49" t="s">
        <v>117</v>
      </c>
      <c r="E21" s="46" t="s">
        <v>20</v>
      </c>
      <c r="F21" s="45" t="s">
        <v>178</v>
      </c>
      <c r="G21" s="49" t="s">
        <v>176</v>
      </c>
      <c r="H21" s="47" t="s">
        <v>177</v>
      </c>
      <c r="I21" s="48" t="s">
        <v>118</v>
      </c>
      <c r="J21" s="35">
        <v>214.5</v>
      </c>
      <c r="K21" s="22">
        <f t="shared" ref="K21" si="9">ROUND(J21/3.4,5)</f>
        <v>63.088239999999999</v>
      </c>
      <c r="L21" s="81">
        <v>1</v>
      </c>
      <c r="M21" s="35">
        <v>210.5</v>
      </c>
      <c r="N21" s="22">
        <f t="shared" ref="N21" si="10">ROUND(M21/3.4,5)</f>
        <v>61.911760000000001</v>
      </c>
      <c r="O21" s="81">
        <v>1</v>
      </c>
      <c r="P21" s="35">
        <v>212.5</v>
      </c>
      <c r="Q21" s="22">
        <f t="shared" ref="Q21" si="11">ROUND(P21/3.4,5)</f>
        <v>62.5</v>
      </c>
      <c r="R21" s="81">
        <v>1</v>
      </c>
      <c r="S21" s="40"/>
      <c r="T21" s="40"/>
      <c r="U21" s="35">
        <f t="shared" ref="U21" si="12">J21+M21+P21</f>
        <v>637.5</v>
      </c>
      <c r="V21" s="71">
        <f t="shared" ref="V21" si="13">ROUND(U21/3.4/3,5)</f>
        <v>62.5</v>
      </c>
      <c r="W21" s="123"/>
    </row>
    <row r="22" spans="1:23" ht="30" customHeight="1">
      <c r="A22" s="23"/>
      <c r="B22" s="23"/>
      <c r="C22" s="27"/>
      <c r="D22" s="119"/>
      <c r="E22" s="119"/>
      <c r="F22" s="120"/>
      <c r="G22" s="121"/>
      <c r="H22" s="122"/>
      <c r="I22" s="32"/>
      <c r="J22" s="24"/>
      <c r="K22" s="25"/>
      <c r="L22" s="24"/>
      <c r="M22" s="24"/>
      <c r="N22" s="25"/>
      <c r="O22" s="24"/>
      <c r="P22" s="24"/>
      <c r="Q22" s="25"/>
      <c r="R22" s="24"/>
      <c r="S22" s="33"/>
      <c r="T22" s="33"/>
      <c r="U22" s="24"/>
      <c r="V22" s="26"/>
      <c r="W22" s="123"/>
    </row>
    <row r="23" spans="1:23" s="123" customFormat="1" ht="30" customHeight="1">
      <c r="A23" s="124"/>
      <c r="B23" s="124"/>
      <c r="C23" s="125" t="s">
        <v>2</v>
      </c>
      <c r="D23" s="126"/>
      <c r="E23" s="126"/>
      <c r="F23" s="127"/>
      <c r="G23" s="127"/>
      <c r="H23" s="128"/>
      <c r="I23" s="58" t="s">
        <v>40</v>
      </c>
      <c r="J23" s="3"/>
      <c r="K23" s="3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9"/>
    </row>
    <row r="24" spans="1:23" s="129" customFormat="1" ht="30" customHeight="1">
      <c r="A24" s="130"/>
      <c r="B24" s="130"/>
      <c r="C24" s="131" t="s">
        <v>3</v>
      </c>
      <c r="D24" s="132"/>
      <c r="E24" s="132"/>
      <c r="F24" s="114"/>
      <c r="G24" s="114"/>
      <c r="H24" s="133"/>
      <c r="I24" s="57" t="s">
        <v>27</v>
      </c>
      <c r="J24" s="3"/>
      <c r="K24" s="3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12"/>
    </row>
    <row r="25" spans="1:23">
      <c r="C25" s="134"/>
      <c r="D25" s="134"/>
      <c r="E25" s="134"/>
      <c r="F25" s="134"/>
      <c r="G25" s="134"/>
      <c r="H25" s="134"/>
      <c r="I25" s="134"/>
      <c r="J25" s="135"/>
      <c r="K25" s="135"/>
    </row>
    <row r="26" spans="1:23">
      <c r="C26" s="134"/>
      <c r="D26" s="134"/>
      <c r="E26" s="134"/>
      <c r="F26" s="134"/>
      <c r="G26" s="134"/>
      <c r="H26" s="134"/>
      <c r="I26" s="134"/>
      <c r="J26" s="135"/>
      <c r="K26" s="135"/>
    </row>
  </sheetData>
  <sortState ref="A10:Y13">
    <sortCondition ref="A10:A13"/>
  </sortState>
  <mergeCells count="27">
    <mergeCell ref="A1:W1"/>
    <mergeCell ref="A2:W2"/>
    <mergeCell ref="A3:W3"/>
    <mergeCell ref="A4:W4"/>
    <mergeCell ref="A5:W5"/>
    <mergeCell ref="R6:W6"/>
    <mergeCell ref="H7:H8"/>
    <mergeCell ref="I7:I8"/>
    <mergeCell ref="J7:L7"/>
    <mergeCell ref="A16:V16"/>
    <mergeCell ref="A9:V9"/>
    <mergeCell ref="W7:W8"/>
    <mergeCell ref="G7:G8"/>
    <mergeCell ref="D7:D8"/>
    <mergeCell ref="E7:E8"/>
    <mergeCell ref="F7:F8"/>
    <mergeCell ref="A20:V20"/>
    <mergeCell ref="A14:V14"/>
    <mergeCell ref="A7:A8"/>
    <mergeCell ref="T7:T8"/>
    <mergeCell ref="U7:U8"/>
    <mergeCell ref="M7:O7"/>
    <mergeCell ref="P7:R7"/>
    <mergeCell ref="S7:S8"/>
    <mergeCell ref="B7:B8"/>
    <mergeCell ref="C7:C8"/>
    <mergeCell ref="V7:V8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workbookViewId="0">
      <selection activeCell="A5" sqref="A5:W5"/>
    </sheetView>
  </sheetViews>
  <sheetFormatPr defaultRowHeight="12.75"/>
  <cols>
    <col min="1" max="1" width="4.7109375" customWidth="1"/>
    <col min="2" max="2" width="6.7109375" hidden="1" customWidth="1"/>
    <col min="3" max="3" width="28.7109375" customWidth="1"/>
    <col min="4" max="4" width="8.7109375" hidden="1" customWidth="1"/>
    <col min="5" max="5" width="6.7109375" customWidth="1"/>
    <col min="6" max="6" width="45.7109375" customWidth="1"/>
    <col min="7" max="7" width="8.7109375" hidden="1" customWidth="1"/>
    <col min="8" max="8" width="17.7109375" hidden="1" customWidth="1"/>
    <col min="9" max="9" width="24.7109375" customWidth="1"/>
    <col min="10" max="10" width="6.7109375" customWidth="1"/>
    <col min="11" max="11" width="8.7109375" customWidth="1"/>
    <col min="12" max="12" width="4.7109375" customWidth="1"/>
    <col min="13" max="13" width="6.7109375" customWidth="1"/>
    <col min="14" max="14" width="8.7109375" customWidth="1"/>
    <col min="15" max="15" width="4.7109375" customWidth="1"/>
    <col min="16" max="16" width="6.7109375" customWidth="1"/>
    <col min="17" max="17" width="8.7109375" customWidth="1"/>
    <col min="18" max="20" width="4.7109375" customWidth="1"/>
    <col min="21" max="21" width="6.7109375" customWidth="1"/>
    <col min="22" max="22" width="8.7109375" customWidth="1"/>
    <col min="23" max="23" width="6.7109375" hidden="1" customWidth="1"/>
  </cols>
  <sheetData>
    <row r="1" spans="1:23" s="6" customFormat="1" ht="25.15" customHeight="1">
      <c r="A1" s="176" t="s">
        <v>38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</row>
    <row r="2" spans="1:23" s="6" customFormat="1" ht="30" customHeight="1">
      <c r="A2" s="222" t="s">
        <v>132</v>
      </c>
      <c r="B2" s="222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</row>
    <row r="3" spans="1:23" s="6" customFormat="1" ht="25.15" customHeight="1">
      <c r="A3" s="176" t="s">
        <v>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</row>
    <row r="4" spans="1:23" ht="25.15" customHeight="1">
      <c r="A4" s="176" t="s">
        <v>14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</row>
    <row r="5" spans="1:23" ht="25.15" customHeight="1">
      <c r="A5" s="204" t="s">
        <v>203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</row>
    <row r="6" spans="1:23" s="14" customFormat="1" ht="25.15" customHeight="1">
      <c r="A6" s="9" t="s">
        <v>28</v>
      </c>
      <c r="B6" s="9"/>
      <c r="C6" s="10"/>
      <c r="D6" s="11"/>
      <c r="E6" s="11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219" t="s">
        <v>133</v>
      </c>
      <c r="S6" s="219"/>
      <c r="T6" s="219"/>
      <c r="U6" s="219"/>
      <c r="V6" s="219"/>
      <c r="W6" s="219"/>
    </row>
    <row r="7" spans="1:23" ht="20.100000000000001" customHeight="1">
      <c r="A7" s="180" t="s">
        <v>1</v>
      </c>
      <c r="B7" s="164" t="s">
        <v>15</v>
      </c>
      <c r="C7" s="212" t="s">
        <v>12</v>
      </c>
      <c r="D7" s="208" t="s">
        <v>10</v>
      </c>
      <c r="E7" s="217" t="s">
        <v>9</v>
      </c>
      <c r="F7" s="214" t="s">
        <v>13</v>
      </c>
      <c r="G7" s="208" t="s">
        <v>10</v>
      </c>
      <c r="H7" s="208" t="s">
        <v>8</v>
      </c>
      <c r="I7" s="210" t="s">
        <v>4</v>
      </c>
      <c r="J7" s="184" t="s">
        <v>29</v>
      </c>
      <c r="K7" s="185"/>
      <c r="L7" s="186"/>
      <c r="M7" s="184" t="s">
        <v>5</v>
      </c>
      <c r="N7" s="185"/>
      <c r="O7" s="186"/>
      <c r="P7" s="184" t="s">
        <v>30</v>
      </c>
      <c r="Q7" s="185"/>
      <c r="R7" s="186"/>
      <c r="S7" s="187" t="s">
        <v>17</v>
      </c>
      <c r="T7" s="182" t="s">
        <v>18</v>
      </c>
      <c r="U7" s="180" t="s">
        <v>6</v>
      </c>
      <c r="V7" s="190" t="s">
        <v>16</v>
      </c>
      <c r="W7" s="220" t="s">
        <v>23</v>
      </c>
    </row>
    <row r="8" spans="1:23" ht="39.950000000000003" customHeight="1">
      <c r="A8" s="181"/>
      <c r="B8" s="164"/>
      <c r="C8" s="213"/>
      <c r="D8" s="216"/>
      <c r="E8" s="218"/>
      <c r="F8" s="215"/>
      <c r="G8" s="216"/>
      <c r="H8" s="209"/>
      <c r="I8" s="211"/>
      <c r="J8" s="63" t="s">
        <v>11</v>
      </c>
      <c r="K8" s="64" t="s">
        <v>0</v>
      </c>
      <c r="L8" s="63" t="s">
        <v>1</v>
      </c>
      <c r="M8" s="63" t="s">
        <v>11</v>
      </c>
      <c r="N8" s="64" t="s">
        <v>0</v>
      </c>
      <c r="O8" s="63" t="s">
        <v>1</v>
      </c>
      <c r="P8" s="63" t="s">
        <v>11</v>
      </c>
      <c r="Q8" s="64" t="s">
        <v>0</v>
      </c>
      <c r="R8" s="63" t="s">
        <v>1</v>
      </c>
      <c r="S8" s="187"/>
      <c r="T8" s="183"/>
      <c r="U8" s="181"/>
      <c r="V8" s="191"/>
      <c r="W8" s="221"/>
    </row>
    <row r="9" spans="1:23" ht="31.9" customHeight="1">
      <c r="A9" s="205" t="s">
        <v>197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7"/>
      <c r="W9" s="155"/>
    </row>
    <row r="10" spans="1:23" ht="31.9" customHeight="1">
      <c r="A10" s="66">
        <f>RANK(V10,$V$10:$V$11,0)</f>
        <v>1</v>
      </c>
      <c r="B10" s="46" t="s">
        <v>80</v>
      </c>
      <c r="C10" s="44" t="s">
        <v>142</v>
      </c>
      <c r="D10" s="49" t="s">
        <v>143</v>
      </c>
      <c r="E10" s="46" t="s">
        <v>20</v>
      </c>
      <c r="F10" s="45" t="s">
        <v>146</v>
      </c>
      <c r="G10" s="49" t="s">
        <v>144</v>
      </c>
      <c r="H10" s="47" t="s">
        <v>145</v>
      </c>
      <c r="I10" s="48" t="s">
        <v>139</v>
      </c>
      <c r="J10" s="35">
        <v>202</v>
      </c>
      <c r="K10" s="107">
        <f t="shared" ref="K10:K11" si="0">ROUND(J10/3,5)</f>
        <v>67.333330000000004</v>
      </c>
      <c r="L10" s="70">
        <f>RANK(K10,K$10:K$11,0)</f>
        <v>1</v>
      </c>
      <c r="M10" s="35">
        <v>195</v>
      </c>
      <c r="N10" s="107">
        <f t="shared" ref="N10:N11" si="1">ROUND(M10/3,5)</f>
        <v>65</v>
      </c>
      <c r="O10" s="70">
        <f t="shared" ref="O10:O11" si="2">RANK(N10,N$10:N$11,0)</f>
        <v>1</v>
      </c>
      <c r="P10" s="35">
        <v>200.5</v>
      </c>
      <c r="Q10" s="107">
        <f t="shared" ref="Q10:Q11" si="3">ROUND(P10/3,5)</f>
        <v>66.833330000000004</v>
      </c>
      <c r="R10" s="70">
        <f t="shared" ref="R10:R11" si="4">RANK(Q10,Q$10:Q$11,0)</f>
        <v>1</v>
      </c>
      <c r="S10" s="40"/>
      <c r="T10" s="40"/>
      <c r="U10" s="35">
        <f t="shared" ref="U10:U14" si="5">J10+M10+P10</f>
        <v>597.5</v>
      </c>
      <c r="V10" s="72">
        <f t="shared" ref="V10:V11" si="6">ROUND(U10/3/3,5)</f>
        <v>66.388890000000004</v>
      </c>
      <c r="W10" s="108"/>
    </row>
    <row r="11" spans="1:23" ht="32.1" customHeight="1">
      <c r="A11" s="66">
        <f>RANK(V11,$V$10:$V$11,0)</f>
        <v>2</v>
      </c>
      <c r="B11" s="46">
        <v>1996</v>
      </c>
      <c r="C11" s="34" t="s">
        <v>151</v>
      </c>
      <c r="D11" s="49" t="s">
        <v>152</v>
      </c>
      <c r="E11" s="46" t="s">
        <v>20</v>
      </c>
      <c r="F11" s="143" t="s">
        <v>184</v>
      </c>
      <c r="G11" s="49" t="s">
        <v>185</v>
      </c>
      <c r="H11" s="47" t="s">
        <v>153</v>
      </c>
      <c r="I11" s="48" t="s">
        <v>124</v>
      </c>
      <c r="J11" s="35">
        <v>176.5</v>
      </c>
      <c r="K11" s="107">
        <f t="shared" si="0"/>
        <v>58.833329999999997</v>
      </c>
      <c r="L11" s="70">
        <f>RANK(K11,K$10:K$11,0)</f>
        <v>2</v>
      </c>
      <c r="M11" s="35">
        <v>185</v>
      </c>
      <c r="N11" s="107">
        <f t="shared" si="1"/>
        <v>61.666670000000003</v>
      </c>
      <c r="O11" s="70">
        <f t="shared" si="2"/>
        <v>2</v>
      </c>
      <c r="P11" s="35">
        <v>181.5</v>
      </c>
      <c r="Q11" s="107">
        <f t="shared" si="3"/>
        <v>60.5</v>
      </c>
      <c r="R11" s="70">
        <f t="shared" si="4"/>
        <v>2</v>
      </c>
      <c r="S11" s="40"/>
      <c r="T11" s="40"/>
      <c r="U11" s="35">
        <f t="shared" si="5"/>
        <v>543</v>
      </c>
      <c r="V11" s="72">
        <f t="shared" si="6"/>
        <v>60.333329999999997</v>
      </c>
      <c r="W11" s="108"/>
    </row>
    <row r="12" spans="1:23" ht="32.1" customHeight="1">
      <c r="A12" s="205" t="s">
        <v>22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7"/>
      <c r="W12" s="108"/>
    </row>
    <row r="13" spans="1:23" ht="32.1" customHeight="1">
      <c r="A13" s="66">
        <f>RANK(V13,$V$13:$V$14,0)</f>
        <v>1</v>
      </c>
      <c r="B13" s="46">
        <v>2006</v>
      </c>
      <c r="C13" s="36" t="s">
        <v>134</v>
      </c>
      <c r="D13" s="49" t="s">
        <v>135</v>
      </c>
      <c r="E13" s="46" t="s">
        <v>20</v>
      </c>
      <c r="F13" s="151" t="s">
        <v>136</v>
      </c>
      <c r="G13" s="49" t="s">
        <v>137</v>
      </c>
      <c r="H13" s="152" t="s">
        <v>138</v>
      </c>
      <c r="I13" s="48" t="s">
        <v>139</v>
      </c>
      <c r="J13" s="35">
        <v>202.5</v>
      </c>
      <c r="K13" s="107">
        <f t="shared" ref="K13:K14" si="7">ROUND(J13/3,5)</f>
        <v>67.5</v>
      </c>
      <c r="L13" s="70">
        <f>RANK(K13,K$13:K$14,0)</f>
        <v>1</v>
      </c>
      <c r="M13" s="35">
        <v>197.5</v>
      </c>
      <c r="N13" s="107">
        <f t="shared" ref="N13:N14" si="8">ROUND(M13/3,5)</f>
        <v>65.833330000000004</v>
      </c>
      <c r="O13" s="70">
        <f t="shared" ref="O13:O14" si="9">RANK(N13,N$13:N$14,0)</f>
        <v>1</v>
      </c>
      <c r="P13" s="35">
        <v>196</v>
      </c>
      <c r="Q13" s="107">
        <f t="shared" ref="Q13:Q14" si="10">ROUND(P13/3,5)</f>
        <v>65.333330000000004</v>
      </c>
      <c r="R13" s="70">
        <f t="shared" ref="R13:R14" si="11">RANK(Q13,Q$13:Q$14,0)</f>
        <v>1</v>
      </c>
      <c r="S13" s="40"/>
      <c r="T13" s="40"/>
      <c r="U13" s="35">
        <f t="shared" si="5"/>
        <v>596</v>
      </c>
      <c r="V13" s="72">
        <f t="shared" ref="V13:V14" si="12">ROUND(U13/3/3,5)</f>
        <v>66.222219999999993</v>
      </c>
      <c r="W13" s="108"/>
    </row>
    <row r="14" spans="1:23" ht="31.9" customHeight="1">
      <c r="A14" s="66">
        <f>RANK(V14,$V$13:$V$14,0)</f>
        <v>2</v>
      </c>
      <c r="B14" s="46">
        <v>2008</v>
      </c>
      <c r="C14" s="37" t="s">
        <v>141</v>
      </c>
      <c r="D14" s="49" t="s">
        <v>140</v>
      </c>
      <c r="E14" s="46" t="s">
        <v>19</v>
      </c>
      <c r="F14" s="151" t="s">
        <v>136</v>
      </c>
      <c r="G14" s="49" t="s">
        <v>137</v>
      </c>
      <c r="H14" s="152" t="s">
        <v>138</v>
      </c>
      <c r="I14" s="48" t="s">
        <v>139</v>
      </c>
      <c r="J14" s="35">
        <v>191</v>
      </c>
      <c r="K14" s="107">
        <f t="shared" si="7"/>
        <v>63.666670000000003</v>
      </c>
      <c r="L14" s="70">
        <f>RANK(K14,K$13:K$14,0)</f>
        <v>2</v>
      </c>
      <c r="M14" s="35">
        <v>183.5</v>
      </c>
      <c r="N14" s="107">
        <f t="shared" si="8"/>
        <v>61.166670000000003</v>
      </c>
      <c r="O14" s="70">
        <f t="shared" si="9"/>
        <v>2</v>
      </c>
      <c r="P14" s="35">
        <v>184.5</v>
      </c>
      <c r="Q14" s="107">
        <f t="shared" si="10"/>
        <v>61.5</v>
      </c>
      <c r="R14" s="70">
        <f t="shared" si="11"/>
        <v>2</v>
      </c>
      <c r="S14" s="40"/>
      <c r="T14" s="40"/>
      <c r="U14" s="35">
        <f t="shared" si="5"/>
        <v>559</v>
      </c>
      <c r="V14" s="72">
        <f t="shared" si="12"/>
        <v>62.111109999999996</v>
      </c>
      <c r="W14" s="108"/>
    </row>
    <row r="15" spans="1:23" ht="32.1" customHeight="1">
      <c r="A15" s="205" t="s">
        <v>79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7"/>
      <c r="W15" s="155"/>
    </row>
    <row r="16" spans="1:23" ht="32.1" customHeight="1">
      <c r="A16" s="66">
        <v>1</v>
      </c>
      <c r="B16" s="46" t="s">
        <v>53</v>
      </c>
      <c r="C16" s="69" t="s">
        <v>165</v>
      </c>
      <c r="D16" s="49" t="s">
        <v>166</v>
      </c>
      <c r="E16" s="46">
        <v>3</v>
      </c>
      <c r="F16" s="42" t="s">
        <v>167</v>
      </c>
      <c r="G16" s="49" t="s">
        <v>168</v>
      </c>
      <c r="H16" s="47" t="s">
        <v>169</v>
      </c>
      <c r="I16" s="48" t="s">
        <v>170</v>
      </c>
      <c r="J16" s="50">
        <v>232</v>
      </c>
      <c r="K16" s="51">
        <f>ROUND(J16/3.4,5)</f>
        <v>68.235290000000006</v>
      </c>
      <c r="L16" s="52">
        <v>1</v>
      </c>
      <c r="M16" s="50">
        <v>231</v>
      </c>
      <c r="N16" s="51">
        <f>ROUND(M16/3.4,5)</f>
        <v>67.941180000000003</v>
      </c>
      <c r="O16" s="52">
        <v>1</v>
      </c>
      <c r="P16" s="50">
        <v>223.5</v>
      </c>
      <c r="Q16" s="51">
        <f>ROUND(P16/3.4,5)</f>
        <v>65.735290000000006</v>
      </c>
      <c r="R16" s="52">
        <v>1</v>
      </c>
      <c r="S16" s="53"/>
      <c r="T16" s="53"/>
      <c r="U16" s="50">
        <f>J16+M16+P16</f>
        <v>686.5</v>
      </c>
      <c r="V16" s="65">
        <f>ROUND(U16/3.4/3,5)</f>
        <v>67.303920000000005</v>
      </c>
      <c r="W16" s="109"/>
    </row>
    <row r="17" spans="1:23" ht="30" customHeight="1">
      <c r="A17" s="205" t="s">
        <v>196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7"/>
    </row>
    <row r="18" spans="1:23" ht="30" customHeight="1">
      <c r="A18" s="66">
        <f>RANK(V18,$V$18:$V$21,0)</f>
        <v>1</v>
      </c>
      <c r="B18" s="46" t="s">
        <v>53</v>
      </c>
      <c r="C18" s="142" t="s">
        <v>54</v>
      </c>
      <c r="D18" s="49" t="s">
        <v>55</v>
      </c>
      <c r="E18" s="46" t="s">
        <v>20</v>
      </c>
      <c r="F18" s="45" t="s">
        <v>46</v>
      </c>
      <c r="G18" s="49" t="s">
        <v>44</v>
      </c>
      <c r="H18" s="47" t="s">
        <v>45</v>
      </c>
      <c r="I18" s="48" t="s">
        <v>56</v>
      </c>
      <c r="J18" s="35">
        <v>228</v>
      </c>
      <c r="K18" s="51">
        <f>ROUND(J18/3.3,5)</f>
        <v>69.090909999999994</v>
      </c>
      <c r="L18" s="70">
        <f>RANK(K18,K$18:K$21,0)</f>
        <v>1</v>
      </c>
      <c r="M18" s="35">
        <v>224</v>
      </c>
      <c r="N18" s="51">
        <f>ROUND(M18/3.3,5)</f>
        <v>67.878789999999995</v>
      </c>
      <c r="O18" s="70">
        <f>RANK(N18,N$18:N$21,0)</f>
        <v>1</v>
      </c>
      <c r="P18" s="35">
        <v>227.5</v>
      </c>
      <c r="Q18" s="51">
        <f>ROUND(P18/3.3,5)</f>
        <v>68.939390000000003</v>
      </c>
      <c r="R18" s="70">
        <f>RANK(Q18,Q$18:Q$21,0)</f>
        <v>1</v>
      </c>
      <c r="S18" s="40"/>
      <c r="T18" s="40"/>
      <c r="U18" s="35">
        <f>J18+M18+P18</f>
        <v>679.5</v>
      </c>
      <c r="V18" s="72">
        <f>ROUND(U18/3.3/3,5)</f>
        <v>68.636359999999996</v>
      </c>
    </row>
    <row r="19" spans="1:23" ht="30" customHeight="1">
      <c r="A19" s="66">
        <f>RANK(V19,$V$18:$V$21,0)</f>
        <v>2</v>
      </c>
      <c r="B19" s="46" t="s">
        <v>93</v>
      </c>
      <c r="C19" s="157" t="s">
        <v>154</v>
      </c>
      <c r="D19" s="49" t="s">
        <v>155</v>
      </c>
      <c r="E19" s="46" t="s">
        <v>20</v>
      </c>
      <c r="F19" s="105" t="s">
        <v>156</v>
      </c>
      <c r="G19" s="49" t="s">
        <v>157</v>
      </c>
      <c r="H19" s="47" t="s">
        <v>158</v>
      </c>
      <c r="I19" s="48" t="s">
        <v>164</v>
      </c>
      <c r="J19" s="35">
        <v>224</v>
      </c>
      <c r="K19" s="51">
        <f>ROUND(J19/3.3,5)</f>
        <v>67.878789999999995</v>
      </c>
      <c r="L19" s="70">
        <f>RANK(K19,K$18:K$21,0)</f>
        <v>3</v>
      </c>
      <c r="M19" s="35">
        <v>222</v>
      </c>
      <c r="N19" s="51">
        <f>ROUND(M19/3.3,5)</f>
        <v>67.272729999999996</v>
      </c>
      <c r="O19" s="70">
        <f>RANK(N19,N$18:N$21,0)</f>
        <v>2</v>
      </c>
      <c r="P19" s="35">
        <v>221</v>
      </c>
      <c r="Q19" s="51">
        <f>ROUND(P19/3.3,5)</f>
        <v>66.969700000000003</v>
      </c>
      <c r="R19" s="70">
        <f>RANK(Q19,Q$18:Q$21,0)</f>
        <v>2</v>
      </c>
      <c r="S19" s="40"/>
      <c r="T19" s="40"/>
      <c r="U19" s="35">
        <f>J19+M19+P19</f>
        <v>667</v>
      </c>
      <c r="V19" s="72">
        <f>ROUND(U19/3.3/3,5)</f>
        <v>67.373739999999998</v>
      </c>
    </row>
    <row r="20" spans="1:23" ht="30" customHeight="1">
      <c r="A20" s="66">
        <f>RANK(V20,$V$18:$V$21,0)</f>
        <v>3</v>
      </c>
      <c r="B20" s="46">
        <v>2007</v>
      </c>
      <c r="C20" s="158" t="s">
        <v>159</v>
      </c>
      <c r="D20" s="49" t="s">
        <v>160</v>
      </c>
      <c r="E20" s="46" t="s">
        <v>20</v>
      </c>
      <c r="F20" s="45" t="s">
        <v>161</v>
      </c>
      <c r="G20" s="49" t="s">
        <v>162</v>
      </c>
      <c r="H20" s="47" t="s">
        <v>163</v>
      </c>
      <c r="I20" s="48" t="s">
        <v>164</v>
      </c>
      <c r="J20" s="35">
        <v>225</v>
      </c>
      <c r="K20" s="51">
        <f>ROUND(J20/3.3,5)</f>
        <v>68.181820000000002</v>
      </c>
      <c r="L20" s="70">
        <f>RANK(K20,K$18:K$21,0)</f>
        <v>2</v>
      </c>
      <c r="M20" s="35">
        <v>217</v>
      </c>
      <c r="N20" s="51">
        <f>ROUND(M20/3.3,5)</f>
        <v>65.757580000000004</v>
      </c>
      <c r="O20" s="70">
        <f>RANK(N20,N$18:N$21,0)</f>
        <v>3</v>
      </c>
      <c r="P20" s="35">
        <v>218.5</v>
      </c>
      <c r="Q20" s="51">
        <f>ROUND(P20/3.3,5)</f>
        <v>66.212119999999999</v>
      </c>
      <c r="R20" s="70">
        <f>RANK(Q20,Q$18:Q$21,0)</f>
        <v>4</v>
      </c>
      <c r="S20" s="40"/>
      <c r="T20" s="40"/>
      <c r="U20" s="35">
        <f>J20+M20+P20</f>
        <v>660.5</v>
      </c>
      <c r="V20" s="72">
        <f>ROUND(U20/3.3/3,5)</f>
        <v>66.717169999999996</v>
      </c>
    </row>
    <row r="21" spans="1:23" ht="30" customHeight="1">
      <c r="A21" s="66">
        <f>RANK(V21,$V$18:$V$21,0)</f>
        <v>4</v>
      </c>
      <c r="B21" s="46" t="s">
        <v>53</v>
      </c>
      <c r="C21" s="142" t="s">
        <v>54</v>
      </c>
      <c r="D21" s="49" t="s">
        <v>55</v>
      </c>
      <c r="E21" s="46" t="s">
        <v>20</v>
      </c>
      <c r="F21" s="101" t="s">
        <v>70</v>
      </c>
      <c r="G21" s="49" t="s">
        <v>71</v>
      </c>
      <c r="H21" s="47" t="s">
        <v>72</v>
      </c>
      <c r="I21" s="48" t="s">
        <v>56</v>
      </c>
      <c r="J21" s="35">
        <v>217</v>
      </c>
      <c r="K21" s="51">
        <f>ROUND(J21/3.3,5)</f>
        <v>65.757580000000004</v>
      </c>
      <c r="L21" s="70">
        <f>RANK(K21,K$18:K$21,0)</f>
        <v>4</v>
      </c>
      <c r="M21" s="35">
        <v>216</v>
      </c>
      <c r="N21" s="51">
        <f>ROUND(M21/3.3,5)</f>
        <v>65.454549999999998</v>
      </c>
      <c r="O21" s="70">
        <f>RANK(N21,N$18:N$21,0)</f>
        <v>4</v>
      </c>
      <c r="P21" s="35">
        <v>219</v>
      </c>
      <c r="Q21" s="51">
        <f>ROUND(P21/3.3,5)</f>
        <v>66.363640000000004</v>
      </c>
      <c r="R21" s="70">
        <f>RANK(Q21,Q$18:Q$21,0)</f>
        <v>3</v>
      </c>
      <c r="S21" s="40"/>
      <c r="T21" s="40"/>
      <c r="U21" s="35">
        <f>J21+M21+P21</f>
        <v>652</v>
      </c>
      <c r="V21" s="72">
        <f>ROUND(U21/3.3/3,5)</f>
        <v>65.858590000000007</v>
      </c>
    </row>
    <row r="22" spans="1:23" ht="30" customHeight="1">
      <c r="A22" s="23"/>
      <c r="B22" s="23"/>
      <c r="C22" s="27"/>
      <c r="D22" s="28"/>
      <c r="E22" s="28"/>
      <c r="F22" s="29"/>
      <c r="G22" s="30"/>
      <c r="H22" s="31"/>
      <c r="I22" s="32"/>
      <c r="J22" s="24"/>
      <c r="K22" s="25"/>
      <c r="L22" s="24"/>
      <c r="M22" s="24"/>
      <c r="N22" s="25"/>
      <c r="O22" s="24"/>
      <c r="P22" s="24"/>
      <c r="Q22" s="25"/>
      <c r="R22" s="24"/>
      <c r="S22" s="33"/>
      <c r="T22" s="33"/>
      <c r="U22" s="24"/>
      <c r="V22" s="26"/>
    </row>
    <row r="23" spans="1:23" ht="30" customHeight="1">
      <c r="A23" s="7"/>
      <c r="B23" s="7"/>
      <c r="C23" s="15" t="s">
        <v>2</v>
      </c>
      <c r="D23" s="16"/>
      <c r="E23" s="16"/>
      <c r="F23" s="7"/>
      <c r="G23" s="7"/>
      <c r="H23" s="17"/>
      <c r="I23" s="58" t="s">
        <v>40</v>
      </c>
      <c r="J23" s="3"/>
      <c r="K23" s="3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3" ht="30" customHeight="1">
      <c r="A24" s="19"/>
      <c r="B24" s="19"/>
      <c r="C24" s="20" t="s">
        <v>3</v>
      </c>
      <c r="D24" s="8"/>
      <c r="E24" s="8"/>
      <c r="F24" s="13"/>
      <c r="G24" s="13"/>
      <c r="H24" s="5"/>
      <c r="I24" s="57" t="s">
        <v>27</v>
      </c>
      <c r="J24" s="3"/>
      <c r="K24" s="3"/>
      <c r="L24" s="13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8"/>
    </row>
    <row r="25" spans="1:23" s="18" customFormat="1" ht="24.95" customHeight="1">
      <c r="A25"/>
      <c r="B25"/>
      <c r="C25" s="1"/>
      <c r="D25" s="1"/>
      <c r="E25" s="1"/>
      <c r="F25" s="1"/>
      <c r="G25" s="1"/>
      <c r="H25" s="1"/>
      <c r="I25" s="1"/>
      <c r="J25" s="1"/>
      <c r="K25" s="1"/>
      <c r="L25"/>
      <c r="M25"/>
      <c r="N25"/>
      <c r="O25"/>
      <c r="P25"/>
      <c r="Q25"/>
      <c r="R25"/>
      <c r="S25"/>
      <c r="T25"/>
      <c r="U25"/>
      <c r="V25"/>
      <c r="W25" s="21"/>
    </row>
    <row r="26" spans="1:23" s="21" customFormat="1" ht="24.95" customHeight="1">
      <c r="A26"/>
      <c r="B26"/>
      <c r="C26" s="1"/>
      <c r="D26" s="1"/>
      <c r="E26" s="1"/>
      <c r="F26" s="1"/>
      <c r="G26" s="1"/>
      <c r="H26" s="1"/>
      <c r="I26" s="1"/>
      <c r="J26" s="1"/>
      <c r="K26" s="1"/>
      <c r="L26"/>
      <c r="M26"/>
      <c r="N26"/>
      <c r="O26"/>
      <c r="P26"/>
      <c r="Q26"/>
      <c r="R26"/>
      <c r="S26"/>
      <c r="T26"/>
      <c r="U26"/>
      <c r="V26"/>
      <c r="W26"/>
    </row>
  </sheetData>
  <sortState ref="A20:W23">
    <sortCondition ref="A20:A23"/>
  </sortState>
  <mergeCells count="27">
    <mergeCell ref="A1:W1"/>
    <mergeCell ref="A2:W2"/>
    <mergeCell ref="A3:W3"/>
    <mergeCell ref="A4:W4"/>
    <mergeCell ref="A5:W5"/>
    <mergeCell ref="G7:G8"/>
    <mergeCell ref="R6:W6"/>
    <mergeCell ref="W7:W8"/>
    <mergeCell ref="J7:L7"/>
    <mergeCell ref="M7:O7"/>
    <mergeCell ref="P7:R7"/>
    <mergeCell ref="A17:V17"/>
    <mergeCell ref="A12:V12"/>
    <mergeCell ref="A9:V9"/>
    <mergeCell ref="A15:V15"/>
    <mergeCell ref="U7:U8"/>
    <mergeCell ref="B7:B8"/>
    <mergeCell ref="V7:V8"/>
    <mergeCell ref="A7:A8"/>
    <mergeCell ref="T7:T8"/>
    <mergeCell ref="H7:H8"/>
    <mergeCell ref="I7:I8"/>
    <mergeCell ref="C7:C8"/>
    <mergeCell ref="S7:S8"/>
    <mergeCell ref="F7:F8"/>
    <mergeCell ref="D7:D8"/>
    <mergeCell ref="E7:E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opLeftCell="A7" zoomScale="90" zoomScaleNormal="90" workbookViewId="0">
      <selection activeCell="T22" sqref="T22"/>
    </sheetView>
  </sheetViews>
  <sheetFormatPr defaultRowHeight="12.75"/>
  <cols>
    <col min="1" max="1" width="4.7109375" style="38" customWidth="1"/>
    <col min="2" max="2" width="6.7109375" style="38" hidden="1" customWidth="1"/>
    <col min="3" max="3" width="24.7109375" style="38" customWidth="1"/>
    <col min="4" max="4" width="8.7109375" style="38" hidden="1" customWidth="1"/>
    <col min="5" max="5" width="6.7109375" style="38" customWidth="1"/>
    <col min="6" max="6" width="36.7109375" style="38" customWidth="1"/>
    <col min="7" max="7" width="8.7109375" style="38" hidden="1" customWidth="1"/>
    <col min="8" max="8" width="17.7109375" style="38" hidden="1" customWidth="1"/>
    <col min="9" max="9" width="22.7109375" style="38" customWidth="1"/>
    <col min="10" max="15" width="8.7109375" style="38" customWidth="1"/>
    <col min="16" max="16" width="4.7109375" style="38" customWidth="1"/>
    <col min="17" max="17" width="6.7109375" style="38" customWidth="1"/>
    <col min="18" max="18" width="8.7109375" style="38" customWidth="1"/>
    <col min="19" max="21" width="4.7109375" style="38" customWidth="1"/>
    <col min="22" max="22" width="9.140625" style="38" customWidth="1"/>
    <col min="23" max="23" width="6.7109375" style="38" hidden="1" customWidth="1"/>
  </cols>
  <sheetData>
    <row r="1" spans="1:23" ht="30" customHeight="1">
      <c r="A1" s="171" t="s">
        <v>38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 ht="30" customHeight="1">
      <c r="A2" s="172" t="s">
        <v>132</v>
      </c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1:23" ht="30" customHeight="1">
      <c r="A3" s="174" t="s">
        <v>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</row>
    <row r="4" spans="1:23" ht="30" customHeight="1">
      <c r="A4" s="171" t="s">
        <v>14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 ht="30" customHeight="1">
      <c r="A5" s="175" t="s">
        <v>202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</row>
    <row r="6" spans="1:23" ht="30" customHeight="1">
      <c r="A6" s="91" t="s">
        <v>28</v>
      </c>
      <c r="B6" s="91"/>
      <c r="C6" s="54"/>
      <c r="D6" s="55"/>
      <c r="E6" s="55"/>
      <c r="F6" s="56"/>
      <c r="G6" s="75"/>
      <c r="H6" s="56"/>
      <c r="I6" s="76"/>
      <c r="J6" s="92"/>
      <c r="K6" s="92"/>
      <c r="L6" s="92"/>
      <c r="M6" s="92"/>
      <c r="N6" s="92"/>
      <c r="O6" s="85"/>
      <c r="P6" s="92"/>
      <c r="Q6" s="92"/>
      <c r="R6" s="85"/>
      <c r="S6" s="92"/>
      <c r="T6" s="161" t="s">
        <v>133</v>
      </c>
      <c r="U6" s="161"/>
      <c r="V6" s="161"/>
      <c r="W6" s="161"/>
    </row>
    <row r="7" spans="1:23" ht="20.100000000000001" customHeight="1">
      <c r="A7" s="162" t="s">
        <v>1</v>
      </c>
      <c r="B7" s="164" t="s">
        <v>15</v>
      </c>
      <c r="C7" s="165" t="s">
        <v>12</v>
      </c>
      <c r="D7" s="166" t="s">
        <v>10</v>
      </c>
      <c r="E7" s="167" t="s">
        <v>9</v>
      </c>
      <c r="F7" s="166" t="s">
        <v>13</v>
      </c>
      <c r="G7" s="166" t="s">
        <v>10</v>
      </c>
      <c r="H7" s="165" t="s">
        <v>8</v>
      </c>
      <c r="I7" s="165" t="s">
        <v>4</v>
      </c>
      <c r="J7" s="165" t="s">
        <v>30</v>
      </c>
      <c r="K7" s="165"/>
      <c r="L7" s="165"/>
      <c r="M7" s="165"/>
      <c r="N7" s="165"/>
      <c r="O7" s="165"/>
      <c r="P7" s="165"/>
      <c r="Q7" s="165" t="s">
        <v>5</v>
      </c>
      <c r="R7" s="165"/>
      <c r="S7" s="165"/>
      <c r="T7" s="168" t="s">
        <v>17</v>
      </c>
      <c r="U7" s="169" t="s">
        <v>18</v>
      </c>
      <c r="V7" s="170" t="s">
        <v>32</v>
      </c>
      <c r="W7" s="162" t="s">
        <v>33</v>
      </c>
    </row>
    <row r="8" spans="1:23" ht="39.950000000000003" customHeight="1">
      <c r="A8" s="167"/>
      <c r="B8" s="230"/>
      <c r="C8" s="166"/>
      <c r="D8" s="231"/>
      <c r="E8" s="231"/>
      <c r="F8" s="231"/>
      <c r="G8" s="231"/>
      <c r="H8" s="166"/>
      <c r="I8" s="166"/>
      <c r="J8" s="148" t="s">
        <v>34</v>
      </c>
      <c r="K8" s="148" t="s">
        <v>37</v>
      </c>
      <c r="L8" s="148" t="s">
        <v>35</v>
      </c>
      <c r="M8" s="148" t="s">
        <v>31</v>
      </c>
      <c r="N8" s="149" t="s">
        <v>36</v>
      </c>
      <c r="O8" s="93" t="s">
        <v>0</v>
      </c>
      <c r="P8" s="94" t="s">
        <v>1</v>
      </c>
      <c r="Q8" s="94" t="s">
        <v>11</v>
      </c>
      <c r="R8" s="93" t="s">
        <v>0</v>
      </c>
      <c r="S8" s="94" t="s">
        <v>1</v>
      </c>
      <c r="T8" s="169"/>
      <c r="U8" s="228"/>
      <c r="V8" s="229"/>
      <c r="W8" s="163"/>
    </row>
    <row r="9" spans="1:23" ht="31.9" customHeight="1">
      <c r="A9" s="227" t="s">
        <v>24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144"/>
    </row>
    <row r="10" spans="1:23" ht="31.9" customHeight="1">
      <c r="A10" s="39">
        <f>RANK(V10,$V$10:$V$12,0)</f>
        <v>1</v>
      </c>
      <c r="B10" s="46">
        <v>2008</v>
      </c>
      <c r="C10" s="153" t="s">
        <v>171</v>
      </c>
      <c r="D10" s="49" t="s">
        <v>172</v>
      </c>
      <c r="E10" s="46" t="s">
        <v>19</v>
      </c>
      <c r="F10" s="2" t="s">
        <v>173</v>
      </c>
      <c r="G10" s="49" t="s">
        <v>174</v>
      </c>
      <c r="H10" s="47" t="s">
        <v>175</v>
      </c>
      <c r="I10" s="48" t="s">
        <v>94</v>
      </c>
      <c r="J10" s="145">
        <v>6.7</v>
      </c>
      <c r="K10" s="145">
        <v>6.6</v>
      </c>
      <c r="L10" s="145">
        <v>6.6</v>
      </c>
      <c r="M10" s="145">
        <v>6.7</v>
      </c>
      <c r="N10" s="145">
        <f>SUM(J10:M10)</f>
        <v>26.599999999999998</v>
      </c>
      <c r="O10" s="65">
        <f>N10/0.4</f>
        <v>66.499999999999986</v>
      </c>
      <c r="P10" s="146">
        <f>RANK(O10,O$10:O$12,0)</f>
        <v>1</v>
      </c>
      <c r="Q10" s="145">
        <v>139</v>
      </c>
      <c r="R10" s="65">
        <f>Q10/2</f>
        <v>69.5</v>
      </c>
      <c r="S10" s="146">
        <f>RANK(R10,R$10:R$12,0)</f>
        <v>1</v>
      </c>
      <c r="T10" s="147"/>
      <c r="U10" s="147"/>
      <c r="V10" s="65">
        <f>(O10+R10)/2</f>
        <v>68</v>
      </c>
      <c r="W10" s="95"/>
    </row>
    <row r="11" spans="1:23" ht="31.9" customHeight="1">
      <c r="A11" s="39">
        <f>RANK(V11,$V$10:$V$12,0)</f>
        <v>2</v>
      </c>
      <c r="B11" s="139">
        <v>2009</v>
      </c>
      <c r="C11" s="103" t="s">
        <v>147</v>
      </c>
      <c r="D11" s="140"/>
      <c r="E11" s="139" t="s">
        <v>19</v>
      </c>
      <c r="F11" s="45" t="s">
        <v>148</v>
      </c>
      <c r="G11" s="140" t="s">
        <v>149</v>
      </c>
      <c r="H11" s="141" t="s">
        <v>150</v>
      </c>
      <c r="I11" s="48" t="s">
        <v>21</v>
      </c>
      <c r="J11" s="80">
        <v>6.5</v>
      </c>
      <c r="K11" s="80">
        <v>6.3</v>
      </c>
      <c r="L11" s="80">
        <v>6.4</v>
      </c>
      <c r="M11" s="80">
        <v>6.4</v>
      </c>
      <c r="N11" s="80">
        <f>SUM(J11:M11)</f>
        <v>25.6</v>
      </c>
      <c r="O11" s="72">
        <f>N11/0.4</f>
        <v>64</v>
      </c>
      <c r="P11" s="146">
        <f>RANK(O11,O$10:O$12,0)</f>
        <v>2</v>
      </c>
      <c r="Q11" s="80">
        <v>129.5</v>
      </c>
      <c r="R11" s="72">
        <f>Q11/2</f>
        <v>64.75</v>
      </c>
      <c r="S11" s="146">
        <f>RANK(R11,R$10:R$12,0)</f>
        <v>2</v>
      </c>
      <c r="T11" s="82"/>
      <c r="U11" s="82"/>
      <c r="V11" s="72">
        <f>(O11+R11)/2</f>
        <v>64.375</v>
      </c>
      <c r="W11" s="95"/>
    </row>
    <row r="12" spans="1:23" ht="31.9" customHeight="1">
      <c r="A12" s="39">
        <f>RANK(V12,$V$10:$V$12,0)</f>
        <v>3</v>
      </c>
      <c r="B12" s="46">
        <v>2010</v>
      </c>
      <c r="C12" s="154" t="s">
        <v>179</v>
      </c>
      <c r="D12" s="49" t="s">
        <v>180</v>
      </c>
      <c r="E12" s="46" t="s">
        <v>26</v>
      </c>
      <c r="F12" s="45" t="s">
        <v>181</v>
      </c>
      <c r="G12" s="49" t="s">
        <v>182</v>
      </c>
      <c r="H12" s="47" t="s">
        <v>183</v>
      </c>
      <c r="I12" s="48" t="s">
        <v>21</v>
      </c>
      <c r="J12" s="80">
        <v>6.4</v>
      </c>
      <c r="K12" s="80">
        <v>5.9</v>
      </c>
      <c r="L12" s="80">
        <v>6.4</v>
      </c>
      <c r="M12" s="80">
        <v>6.3</v>
      </c>
      <c r="N12" s="80">
        <f>SUM(J12:M12)</f>
        <v>25.000000000000004</v>
      </c>
      <c r="O12" s="72">
        <f>N12/0.4</f>
        <v>62.500000000000007</v>
      </c>
      <c r="P12" s="146">
        <f>RANK(O12,O$10:O$12,0)</f>
        <v>3</v>
      </c>
      <c r="Q12" s="80">
        <v>128</v>
      </c>
      <c r="R12" s="72">
        <f>Q12/2</f>
        <v>64</v>
      </c>
      <c r="S12" s="146">
        <f>RANK(R12,R$10:R$12,0)</f>
        <v>3</v>
      </c>
      <c r="T12" s="82"/>
      <c r="U12" s="82"/>
      <c r="V12" s="72">
        <f>(O12+R12)/2</f>
        <v>63.25</v>
      </c>
      <c r="W12" s="95"/>
    </row>
    <row r="13" spans="1:23" ht="31.9" customHeight="1">
      <c r="A13" s="227" t="s">
        <v>199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95"/>
    </row>
    <row r="14" spans="1:23" ht="31.9" customHeight="1">
      <c r="A14" s="39">
        <f>RANK(V14,$V$14:$V$16,0)</f>
        <v>1</v>
      </c>
      <c r="B14" s="46" t="s">
        <v>86</v>
      </c>
      <c r="C14" s="83" t="s">
        <v>87</v>
      </c>
      <c r="D14" s="49" t="s">
        <v>88</v>
      </c>
      <c r="E14" s="46" t="s">
        <v>39</v>
      </c>
      <c r="F14" s="73" t="s">
        <v>193</v>
      </c>
      <c r="G14" s="49" t="s">
        <v>42</v>
      </c>
      <c r="H14" s="47" t="s">
        <v>192</v>
      </c>
      <c r="I14" s="48" t="s">
        <v>89</v>
      </c>
      <c r="J14" s="145">
        <v>7.8</v>
      </c>
      <c r="K14" s="145">
        <v>7.6</v>
      </c>
      <c r="L14" s="145">
        <v>8</v>
      </c>
      <c r="M14" s="145">
        <v>8</v>
      </c>
      <c r="N14" s="145">
        <f>SUM(J14:M14)</f>
        <v>31.4</v>
      </c>
      <c r="O14" s="65">
        <f>N14/0.4</f>
        <v>78.499999999999986</v>
      </c>
      <c r="P14" s="146">
        <f>RANK(O14,O$14:O$16,0)</f>
        <v>1</v>
      </c>
      <c r="Q14" s="145">
        <v>141.5</v>
      </c>
      <c r="R14" s="65">
        <f>Q14/2</f>
        <v>70.75</v>
      </c>
      <c r="S14" s="146">
        <f>RANK(R14,R$14:R$16,0)</f>
        <v>1</v>
      </c>
      <c r="T14" s="147"/>
      <c r="U14" s="147"/>
      <c r="V14" s="65">
        <f>(O14+R14)/2</f>
        <v>74.625</v>
      </c>
      <c r="W14" s="95"/>
    </row>
    <row r="15" spans="1:23" ht="31.9" customHeight="1">
      <c r="A15" s="39">
        <f>RANK(V15,$V$14:$V$16,0)</f>
        <v>2</v>
      </c>
      <c r="B15" s="46" t="s">
        <v>186</v>
      </c>
      <c r="C15" s="4" t="s">
        <v>187</v>
      </c>
      <c r="D15" s="49" t="s">
        <v>188</v>
      </c>
      <c r="E15" s="46" t="s">
        <v>20</v>
      </c>
      <c r="F15" s="159" t="s">
        <v>189</v>
      </c>
      <c r="G15" s="49" t="s">
        <v>42</v>
      </c>
      <c r="H15" s="47" t="s">
        <v>190</v>
      </c>
      <c r="I15" s="48" t="s">
        <v>191</v>
      </c>
      <c r="J15" s="80">
        <v>6.7</v>
      </c>
      <c r="K15" s="80">
        <v>6</v>
      </c>
      <c r="L15" s="80">
        <v>6.5</v>
      </c>
      <c r="M15" s="80">
        <v>6.4</v>
      </c>
      <c r="N15" s="80">
        <f>SUM(J15:M15)</f>
        <v>25.6</v>
      </c>
      <c r="O15" s="72">
        <f>N15/0.4</f>
        <v>64</v>
      </c>
      <c r="P15" s="146">
        <f>RANK(O15,O$14:O$16,0)</f>
        <v>2</v>
      </c>
      <c r="Q15" s="80">
        <v>119.5</v>
      </c>
      <c r="R15" s="72">
        <f>Q15/2</f>
        <v>59.75</v>
      </c>
      <c r="S15" s="146">
        <f>RANK(R15,R$14:R$16,0)</f>
        <v>2</v>
      </c>
      <c r="T15" s="82"/>
      <c r="U15" s="82"/>
      <c r="V15" s="72">
        <f>(O15+R15)/2</f>
        <v>61.875</v>
      </c>
      <c r="W15" s="95"/>
    </row>
    <row r="16" spans="1:23" ht="31.9" customHeight="1">
      <c r="A16" s="39"/>
      <c r="B16" s="46">
        <v>2004</v>
      </c>
      <c r="C16" s="37" t="s">
        <v>119</v>
      </c>
      <c r="D16" s="49" t="s">
        <v>120</v>
      </c>
      <c r="E16" s="46" t="s">
        <v>19</v>
      </c>
      <c r="F16" s="137" t="s">
        <v>121</v>
      </c>
      <c r="G16" s="49" t="s">
        <v>122</v>
      </c>
      <c r="H16" s="47" t="s">
        <v>123</v>
      </c>
      <c r="I16" s="48" t="s">
        <v>94</v>
      </c>
      <c r="J16" s="224" t="s">
        <v>206</v>
      </c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6"/>
      <c r="W16" s="95"/>
    </row>
    <row r="17" spans="1:23" ht="31.9" customHeight="1">
      <c r="A17" s="205" t="s">
        <v>198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7"/>
      <c r="W17" s="98"/>
    </row>
    <row r="18" spans="1:23" ht="31.9" customHeight="1">
      <c r="A18" s="102">
        <f>RANK(V18,$V$18:$V$20,0)</f>
        <v>1</v>
      </c>
      <c r="B18" s="46">
        <v>2008</v>
      </c>
      <c r="C18" s="153" t="s">
        <v>171</v>
      </c>
      <c r="D18" s="49" t="s">
        <v>172</v>
      </c>
      <c r="E18" s="46" t="s">
        <v>19</v>
      </c>
      <c r="F18" s="2" t="s">
        <v>173</v>
      </c>
      <c r="G18" s="49" t="s">
        <v>174</v>
      </c>
      <c r="H18" s="47" t="s">
        <v>175</v>
      </c>
      <c r="I18" s="48" t="s">
        <v>94</v>
      </c>
      <c r="J18" s="80">
        <v>6.7</v>
      </c>
      <c r="K18" s="80">
        <v>6.6</v>
      </c>
      <c r="L18" s="80">
        <v>7.3</v>
      </c>
      <c r="M18" s="80">
        <v>6.9</v>
      </c>
      <c r="N18" s="80">
        <f>SUM(J18:M18)</f>
        <v>27.5</v>
      </c>
      <c r="O18" s="72">
        <f>N18/0.4</f>
        <v>68.75</v>
      </c>
      <c r="P18" s="81">
        <f>RANK(O18,O$18:O$20,0)</f>
        <v>1</v>
      </c>
      <c r="Q18" s="80">
        <v>163</v>
      </c>
      <c r="R18" s="65">
        <f>Q18/2.5</f>
        <v>65.2</v>
      </c>
      <c r="S18" s="81">
        <f>RANK(R18,R$18:R$20,0)</f>
        <v>1</v>
      </c>
      <c r="T18" s="82"/>
      <c r="U18" s="82"/>
      <c r="V18" s="72">
        <f>(O18+R18)/2</f>
        <v>66.974999999999994</v>
      </c>
      <c r="W18" s="98"/>
    </row>
    <row r="19" spans="1:23" ht="31.9" customHeight="1">
      <c r="A19" s="102">
        <f>RANK(V19,$V$18:$V$20,0)</f>
        <v>2</v>
      </c>
      <c r="B19" s="46">
        <v>1991</v>
      </c>
      <c r="C19" s="36" t="s">
        <v>128</v>
      </c>
      <c r="D19" s="49" t="s">
        <v>129</v>
      </c>
      <c r="E19" s="46" t="s">
        <v>19</v>
      </c>
      <c r="F19" s="101" t="s">
        <v>90</v>
      </c>
      <c r="G19" s="110" t="s">
        <v>91</v>
      </c>
      <c r="H19" s="111" t="s">
        <v>92</v>
      </c>
      <c r="I19" s="48" t="s">
        <v>94</v>
      </c>
      <c r="J19" s="80">
        <v>7.2</v>
      </c>
      <c r="K19" s="80">
        <v>6.8</v>
      </c>
      <c r="L19" s="80">
        <v>6.6</v>
      </c>
      <c r="M19" s="80">
        <v>6.8</v>
      </c>
      <c r="N19" s="80">
        <f>SUM(J19:M19)</f>
        <v>27.400000000000002</v>
      </c>
      <c r="O19" s="72">
        <f>N19/0.4-0.5</f>
        <v>68</v>
      </c>
      <c r="P19" s="81">
        <f>RANK(O19,O$18:O$20,0)</f>
        <v>2</v>
      </c>
      <c r="Q19" s="80">
        <v>162.5</v>
      </c>
      <c r="R19" s="65">
        <f>Q19/2.5-0.5</f>
        <v>64.5</v>
      </c>
      <c r="S19" s="81">
        <f>RANK(R19,R$18:R$20,0)</f>
        <v>2</v>
      </c>
      <c r="T19" s="82">
        <v>1</v>
      </c>
      <c r="U19" s="82"/>
      <c r="V19" s="72">
        <f>(O19+R19)/2</f>
        <v>66.25</v>
      </c>
      <c r="W19" s="98"/>
    </row>
    <row r="20" spans="1:23" ht="31.9" customHeight="1">
      <c r="A20" s="102"/>
      <c r="B20" s="46">
        <v>1991</v>
      </c>
      <c r="C20" s="36" t="s">
        <v>128</v>
      </c>
      <c r="D20" s="49" t="s">
        <v>129</v>
      </c>
      <c r="E20" s="46" t="s">
        <v>19</v>
      </c>
      <c r="F20" s="104" t="s">
        <v>130</v>
      </c>
      <c r="G20" s="49" t="s">
        <v>131</v>
      </c>
      <c r="H20" s="47" t="s">
        <v>92</v>
      </c>
      <c r="I20" s="48" t="s">
        <v>94</v>
      </c>
      <c r="J20" s="224" t="s">
        <v>58</v>
      </c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6"/>
      <c r="W20" s="98"/>
    </row>
    <row r="21" spans="1:23" ht="31.9" customHeight="1">
      <c r="A21" s="205" t="s">
        <v>201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7"/>
      <c r="W21" s="98"/>
    </row>
    <row r="22" spans="1:23" ht="31.9" customHeight="1">
      <c r="A22" s="102">
        <v>1</v>
      </c>
      <c r="B22" s="46">
        <v>1991</v>
      </c>
      <c r="C22" s="36" t="s">
        <v>128</v>
      </c>
      <c r="D22" s="49" t="s">
        <v>129</v>
      </c>
      <c r="E22" s="46" t="s">
        <v>19</v>
      </c>
      <c r="F22" s="104" t="s">
        <v>130</v>
      </c>
      <c r="G22" s="49" t="s">
        <v>131</v>
      </c>
      <c r="H22" s="47" t="s">
        <v>92</v>
      </c>
      <c r="I22" s="48" t="s">
        <v>94</v>
      </c>
      <c r="J22" s="80">
        <v>6.8</v>
      </c>
      <c r="K22" s="80">
        <v>6.4</v>
      </c>
      <c r="L22" s="80">
        <v>6.6</v>
      </c>
      <c r="M22" s="80">
        <v>6.6</v>
      </c>
      <c r="N22" s="80">
        <f>SUM(J22:M22)</f>
        <v>26.4</v>
      </c>
      <c r="O22" s="72">
        <f>N22/0.4-0.5</f>
        <v>65.499999999999986</v>
      </c>
      <c r="P22" s="81">
        <v>1</v>
      </c>
      <c r="Q22" s="80">
        <v>189.5</v>
      </c>
      <c r="R22" s="65">
        <f>Q22/2.8-0.5</f>
        <v>67.178571428571431</v>
      </c>
      <c r="S22" s="81">
        <v>1</v>
      </c>
      <c r="T22" s="82">
        <v>1</v>
      </c>
      <c r="U22" s="82"/>
      <c r="V22" s="72">
        <f>(O22+R22)/2</f>
        <v>66.339285714285708</v>
      </c>
      <c r="W22" s="98"/>
    </row>
    <row r="23" spans="1:23" ht="30" customHeight="1">
      <c r="A23" s="74"/>
      <c r="B23" s="74"/>
      <c r="C23" s="88"/>
      <c r="D23" s="86"/>
      <c r="E23" s="84"/>
      <c r="F23" s="89"/>
      <c r="G23" s="86"/>
      <c r="H23" s="87"/>
      <c r="I23" s="90"/>
      <c r="J23" s="77"/>
      <c r="K23" s="77"/>
      <c r="L23" s="77"/>
      <c r="M23" s="77"/>
      <c r="N23" s="77"/>
      <c r="O23" s="96"/>
      <c r="P23" s="78"/>
      <c r="Q23" s="77"/>
      <c r="R23" s="96"/>
      <c r="S23" s="78"/>
      <c r="T23" s="79"/>
      <c r="U23" s="79"/>
      <c r="V23" s="97"/>
      <c r="W23" s="98"/>
    </row>
    <row r="24" spans="1:23" ht="30" customHeight="1">
      <c r="A24" s="99"/>
      <c r="B24" s="99"/>
      <c r="C24" s="15" t="s">
        <v>2</v>
      </c>
      <c r="D24" s="58"/>
      <c r="E24" s="58"/>
      <c r="F24" s="59"/>
      <c r="G24" s="59"/>
      <c r="H24" s="60"/>
      <c r="I24" s="58" t="s">
        <v>40</v>
      </c>
      <c r="J24" s="3"/>
      <c r="K24" s="3"/>
      <c r="L24" s="100"/>
      <c r="M24" s="100"/>
      <c r="N24" s="100"/>
      <c r="O24" s="100"/>
      <c r="P24" s="99"/>
      <c r="Q24" s="99"/>
      <c r="R24" s="99"/>
      <c r="S24" s="99"/>
      <c r="T24" s="99"/>
      <c r="U24" s="99"/>
      <c r="V24" s="99"/>
      <c r="W24" s="99"/>
    </row>
    <row r="25" spans="1:23" ht="30" customHeight="1">
      <c r="A25" s="99"/>
      <c r="B25" s="99"/>
      <c r="C25" s="20" t="s">
        <v>3</v>
      </c>
      <c r="D25" s="61"/>
      <c r="E25" s="61"/>
      <c r="F25" s="57"/>
      <c r="G25" s="57"/>
      <c r="H25" s="62"/>
      <c r="I25" s="57" t="s">
        <v>27</v>
      </c>
      <c r="J25" s="3"/>
      <c r="K25" s="3"/>
      <c r="L25" s="100"/>
      <c r="M25" s="100"/>
      <c r="N25" s="100"/>
      <c r="O25" s="100"/>
      <c r="P25" s="99"/>
      <c r="Q25" s="99"/>
      <c r="R25" s="99"/>
      <c r="S25" s="99"/>
      <c r="T25" s="99"/>
      <c r="U25" s="99"/>
      <c r="V25" s="99"/>
      <c r="W25" s="99"/>
    </row>
  </sheetData>
  <sortState ref="A18:W19">
    <sortCondition ref="A18:A19"/>
  </sortState>
  <mergeCells count="27">
    <mergeCell ref="A1:W1"/>
    <mergeCell ref="A2:W2"/>
    <mergeCell ref="A3:W3"/>
    <mergeCell ref="A4:W4"/>
    <mergeCell ref="V7:V8"/>
    <mergeCell ref="A5:W5"/>
    <mergeCell ref="T6:W6"/>
    <mergeCell ref="A7:A8"/>
    <mergeCell ref="B7:B8"/>
    <mergeCell ref="C7:C8"/>
    <mergeCell ref="D7:D8"/>
    <mergeCell ref="E7:E8"/>
    <mergeCell ref="F7:F8"/>
    <mergeCell ref="G7:G8"/>
    <mergeCell ref="H7:H8"/>
    <mergeCell ref="W7:W8"/>
    <mergeCell ref="I7:I8"/>
    <mergeCell ref="J7:P7"/>
    <mergeCell ref="Q7:S7"/>
    <mergeCell ref="T7:T8"/>
    <mergeCell ref="U7:U8"/>
    <mergeCell ref="A17:V17"/>
    <mergeCell ref="A21:V21"/>
    <mergeCell ref="J16:V16"/>
    <mergeCell ref="J20:V20"/>
    <mergeCell ref="A9:V9"/>
    <mergeCell ref="A13:V1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workbookViewId="0">
      <selection activeCell="Q12" sqref="Q12"/>
    </sheetView>
  </sheetViews>
  <sheetFormatPr defaultColWidth="9.140625" defaultRowHeight="12.75"/>
  <cols>
    <col min="1" max="1" width="4.7109375" style="112" customWidth="1"/>
    <col min="2" max="2" width="6.7109375" style="112" hidden="1" customWidth="1"/>
    <col min="3" max="3" width="24.7109375" style="136" customWidth="1"/>
    <col min="4" max="4" width="8.7109375" style="136" hidden="1" customWidth="1"/>
    <col min="5" max="5" width="6.7109375" style="136" customWidth="1"/>
    <col min="6" max="6" width="36.7109375" style="136" customWidth="1"/>
    <col min="7" max="7" width="8.7109375" style="136" hidden="1" customWidth="1"/>
    <col min="8" max="8" width="17.7109375" style="136" hidden="1" customWidth="1"/>
    <col min="9" max="9" width="22.7109375" style="136" customWidth="1"/>
    <col min="10" max="10" width="6.7109375" style="112" customWidth="1"/>
    <col min="11" max="11" width="8.7109375" style="112" customWidth="1"/>
    <col min="12" max="12" width="4.7109375" style="112" customWidth="1"/>
    <col min="13" max="13" width="6.7109375" style="112" customWidth="1"/>
    <col min="14" max="14" width="8.7109375" style="112" customWidth="1"/>
    <col min="15" max="15" width="4.7109375" style="112" customWidth="1"/>
    <col min="16" max="16" width="6.7109375" style="112" customWidth="1"/>
    <col min="17" max="17" width="8.7109375" style="112" customWidth="1"/>
    <col min="18" max="20" width="4.7109375" style="112" customWidth="1"/>
    <col min="21" max="21" width="6.7109375" style="112" customWidth="1"/>
    <col min="22" max="22" width="8.7109375" style="112" customWidth="1"/>
    <col min="23" max="16384" width="9.140625" style="112"/>
  </cols>
  <sheetData>
    <row r="1" spans="1:23" ht="30" customHeight="1">
      <c r="A1" s="202" t="s">
        <v>38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</row>
    <row r="2" spans="1:23" s="113" customFormat="1" ht="30" customHeight="1">
      <c r="A2" s="203" t="s">
        <v>132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1:23" s="113" customFormat="1" ht="30" customHeight="1">
      <c r="A3" s="202" t="s">
        <v>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</row>
    <row r="4" spans="1:23" ht="30" customHeight="1">
      <c r="A4" s="202" t="s">
        <v>14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</row>
    <row r="5" spans="1:23" ht="30" customHeight="1">
      <c r="A5" s="236" t="s">
        <v>200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</row>
    <row r="6" spans="1:23" ht="30" customHeight="1">
      <c r="A6" s="235" t="s">
        <v>205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150"/>
    </row>
    <row r="7" spans="1:23" s="116" customFormat="1" ht="30" customHeight="1">
      <c r="A7" s="9" t="s">
        <v>28</v>
      </c>
      <c r="B7" s="9"/>
      <c r="C7" s="54"/>
      <c r="D7" s="55"/>
      <c r="E7" s="55"/>
      <c r="F7" s="56"/>
      <c r="G7" s="114"/>
      <c r="H7" s="114"/>
      <c r="I7" s="114"/>
      <c r="J7" s="115"/>
      <c r="K7" s="115"/>
      <c r="L7" s="115"/>
      <c r="M7" s="115"/>
      <c r="N7" s="115"/>
      <c r="O7" s="115"/>
      <c r="P7" s="115"/>
      <c r="Q7" s="115"/>
      <c r="R7" s="192" t="s">
        <v>133</v>
      </c>
      <c r="S7" s="192"/>
      <c r="T7" s="192"/>
      <c r="U7" s="192"/>
      <c r="V7" s="192"/>
    </row>
    <row r="8" spans="1:23" ht="20.100000000000001" customHeight="1">
      <c r="A8" s="180" t="s">
        <v>1</v>
      </c>
      <c r="B8" s="164" t="s">
        <v>15</v>
      </c>
      <c r="C8" s="188" t="s">
        <v>12</v>
      </c>
      <c r="D8" s="193" t="s">
        <v>10</v>
      </c>
      <c r="E8" s="200" t="s">
        <v>9</v>
      </c>
      <c r="F8" s="193" t="s">
        <v>13</v>
      </c>
      <c r="G8" s="193" t="s">
        <v>10</v>
      </c>
      <c r="H8" s="193" t="s">
        <v>8</v>
      </c>
      <c r="I8" s="195" t="s">
        <v>4</v>
      </c>
      <c r="J8" s="184" t="s">
        <v>29</v>
      </c>
      <c r="K8" s="185"/>
      <c r="L8" s="186"/>
      <c r="M8" s="184" t="s">
        <v>5</v>
      </c>
      <c r="N8" s="185"/>
      <c r="O8" s="186"/>
      <c r="P8" s="184" t="s">
        <v>30</v>
      </c>
      <c r="Q8" s="185"/>
      <c r="R8" s="186"/>
      <c r="S8" s="187" t="s">
        <v>17</v>
      </c>
      <c r="T8" s="182" t="s">
        <v>18</v>
      </c>
      <c r="U8" s="180" t="s">
        <v>6</v>
      </c>
      <c r="V8" s="190" t="s">
        <v>16</v>
      </c>
    </row>
    <row r="9" spans="1:23" ht="39.6" customHeight="1">
      <c r="A9" s="181"/>
      <c r="B9" s="164"/>
      <c r="C9" s="189"/>
      <c r="D9" s="199"/>
      <c r="E9" s="201"/>
      <c r="F9" s="194"/>
      <c r="G9" s="199"/>
      <c r="H9" s="194"/>
      <c r="I9" s="196"/>
      <c r="J9" s="63" t="s">
        <v>11</v>
      </c>
      <c r="K9" s="64" t="s">
        <v>0</v>
      </c>
      <c r="L9" s="63" t="s">
        <v>1</v>
      </c>
      <c r="M9" s="63" t="s">
        <v>11</v>
      </c>
      <c r="N9" s="64" t="s">
        <v>0</v>
      </c>
      <c r="O9" s="63" t="s">
        <v>1</v>
      </c>
      <c r="P9" s="63" t="s">
        <v>11</v>
      </c>
      <c r="Q9" s="64" t="s">
        <v>0</v>
      </c>
      <c r="R9" s="63" t="s">
        <v>1</v>
      </c>
      <c r="S9" s="187"/>
      <c r="T9" s="183"/>
      <c r="U9" s="181"/>
      <c r="V9" s="191"/>
    </row>
    <row r="10" spans="1:23" ht="31.9" customHeight="1">
      <c r="A10" s="66">
        <f>RANK(V10,$V$10:$V$11,0)</f>
        <v>1</v>
      </c>
      <c r="B10" s="46">
        <v>1986</v>
      </c>
      <c r="C10" s="41" t="s">
        <v>104</v>
      </c>
      <c r="D10" s="49"/>
      <c r="E10" s="46" t="s">
        <v>19</v>
      </c>
      <c r="F10" s="106" t="s">
        <v>101</v>
      </c>
      <c r="G10" s="49" t="s">
        <v>102</v>
      </c>
      <c r="H10" s="47" t="s">
        <v>103</v>
      </c>
      <c r="I10" s="156" t="s">
        <v>21</v>
      </c>
      <c r="J10" s="35">
        <v>146.5</v>
      </c>
      <c r="K10" s="22">
        <f>ROUND(J10/2.2,5)</f>
        <v>66.590909999999994</v>
      </c>
      <c r="L10" s="81">
        <f>RANK(K10,K$10:K$11,0)</f>
        <v>1</v>
      </c>
      <c r="M10" s="35">
        <v>149.5</v>
      </c>
      <c r="N10" s="22">
        <f>ROUND(M10/2.2,5)</f>
        <v>67.954549999999998</v>
      </c>
      <c r="O10" s="81">
        <f>RANK(N10,N$10:N$11,0)</f>
        <v>1</v>
      </c>
      <c r="P10" s="35">
        <v>143.5</v>
      </c>
      <c r="Q10" s="22">
        <f>ROUND(P10/2.2,5)</f>
        <v>65.227270000000004</v>
      </c>
      <c r="R10" s="81">
        <f>RANK(Q10,Q$10:Q$11,0)</f>
        <v>1</v>
      </c>
      <c r="S10" s="40"/>
      <c r="T10" s="40"/>
      <c r="U10" s="35">
        <f>J10+M10+P10</f>
        <v>439.5</v>
      </c>
      <c r="V10" s="71">
        <f>ROUND(U10/2.2/3,5)</f>
        <v>66.590909999999994</v>
      </c>
    </row>
    <row r="11" spans="1:23" ht="31.9" customHeight="1">
      <c r="A11" s="66"/>
      <c r="B11" s="46">
        <v>1985</v>
      </c>
      <c r="C11" s="36" t="s">
        <v>106</v>
      </c>
      <c r="D11" s="49" t="s">
        <v>105</v>
      </c>
      <c r="E11" s="46" t="s">
        <v>19</v>
      </c>
      <c r="F11" s="45" t="s">
        <v>107</v>
      </c>
      <c r="G11" s="49" t="s">
        <v>108</v>
      </c>
      <c r="H11" s="47" t="s">
        <v>109</v>
      </c>
      <c r="I11" s="156" t="s">
        <v>21</v>
      </c>
      <c r="J11" s="232" t="s">
        <v>58</v>
      </c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4"/>
    </row>
    <row r="12" spans="1:23" ht="30" customHeight="1">
      <c r="A12" s="23"/>
      <c r="B12" s="23"/>
      <c r="C12" s="27"/>
      <c r="D12" s="119"/>
      <c r="E12" s="119"/>
      <c r="F12" s="120"/>
      <c r="G12" s="121"/>
      <c r="H12" s="122"/>
      <c r="I12" s="32"/>
      <c r="J12" s="24"/>
      <c r="K12" s="25"/>
      <c r="L12" s="24"/>
      <c r="M12" s="24"/>
      <c r="N12" s="25"/>
      <c r="O12" s="24"/>
      <c r="P12" s="24"/>
      <c r="Q12" s="25"/>
      <c r="R12" s="24"/>
      <c r="S12" s="33"/>
      <c r="T12" s="33"/>
      <c r="U12" s="24"/>
      <c r="V12" s="26"/>
    </row>
    <row r="13" spans="1:23" s="123" customFormat="1" ht="30" customHeight="1">
      <c r="A13" s="124"/>
      <c r="B13" s="124"/>
      <c r="C13" s="125" t="s">
        <v>2</v>
      </c>
      <c r="D13" s="126"/>
      <c r="E13" s="126"/>
      <c r="F13" s="127"/>
      <c r="G13" s="127"/>
      <c r="H13" s="128"/>
      <c r="I13" s="58" t="s">
        <v>40</v>
      </c>
      <c r="J13" s="3"/>
      <c r="K13" s="3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</row>
    <row r="14" spans="1:23" s="129" customFormat="1" ht="30" customHeight="1">
      <c r="A14" s="130"/>
      <c r="B14" s="130"/>
      <c r="C14" s="131" t="s">
        <v>3</v>
      </c>
      <c r="D14" s="132"/>
      <c r="E14" s="132"/>
      <c r="F14" s="114"/>
      <c r="G14" s="114"/>
      <c r="H14" s="133"/>
      <c r="I14" s="57" t="s">
        <v>27</v>
      </c>
      <c r="J14" s="3"/>
      <c r="K14" s="3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</row>
    <row r="15" spans="1:23">
      <c r="C15" s="134"/>
      <c r="D15" s="134"/>
      <c r="E15" s="134"/>
      <c r="F15" s="134"/>
      <c r="G15" s="134"/>
      <c r="H15" s="134"/>
      <c r="I15" s="134"/>
      <c r="J15" s="135"/>
      <c r="K15" s="135"/>
    </row>
    <row r="16" spans="1:23">
      <c r="C16" s="134"/>
      <c r="D16" s="134"/>
      <c r="E16" s="134"/>
      <c r="F16" s="134"/>
      <c r="G16" s="134"/>
      <c r="H16" s="134"/>
      <c r="I16" s="134"/>
      <c r="J16" s="135"/>
      <c r="K16" s="135"/>
    </row>
  </sheetData>
  <sortState ref="A10:W11">
    <sortCondition ref="A10:A11"/>
  </sortState>
  <mergeCells count="24">
    <mergeCell ref="U8:U9"/>
    <mergeCell ref="V8:V9"/>
    <mergeCell ref="G8:G9"/>
    <mergeCell ref="H8:H9"/>
    <mergeCell ref="I8:I9"/>
    <mergeCell ref="J8:L8"/>
    <mergeCell ref="M8:O8"/>
    <mergeCell ref="P8:R8"/>
    <mergeCell ref="J11:V11"/>
    <mergeCell ref="F8:F9"/>
    <mergeCell ref="A1:V1"/>
    <mergeCell ref="A2:V2"/>
    <mergeCell ref="A3:V3"/>
    <mergeCell ref="A4:V4"/>
    <mergeCell ref="A6:V6"/>
    <mergeCell ref="R7:V7"/>
    <mergeCell ref="A5:V5"/>
    <mergeCell ref="A8:A9"/>
    <mergeCell ref="B8:B9"/>
    <mergeCell ref="C8:C9"/>
    <mergeCell ref="D8:D9"/>
    <mergeCell ref="E8:E9"/>
    <mergeCell ref="S8:S9"/>
    <mergeCell ref="T8:T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МП</vt:lpstr>
      <vt:lpstr>Юноши</vt:lpstr>
      <vt:lpstr>Дети</vt:lpstr>
      <vt:lpstr>Тест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Olika</dc:creator>
  <cp:lastModifiedBy>User</cp:lastModifiedBy>
  <cp:lastPrinted>2022-08-07T11:35:26Z</cp:lastPrinted>
  <dcterms:created xsi:type="dcterms:W3CDTF">2007-12-24T11:06:58Z</dcterms:created>
  <dcterms:modified xsi:type="dcterms:W3CDTF">2022-08-08T09:06:02Z</dcterms:modified>
</cp:coreProperties>
</file>