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31425" windowWidth="15345" windowHeight="4485" tabRatio="804"/>
  </bookViews>
  <sheets>
    <sheet name="МП" sheetId="148" r:id="rId1"/>
    <sheet name="Юноши" sheetId="132" r:id="rId2"/>
    <sheet name="Юноши (2)" sheetId="202" r:id="rId3"/>
    <sheet name="Дети" sheetId="186" r:id="rId4"/>
    <sheet name="Мол" sheetId="201" r:id="rId5"/>
  </sheets>
  <calcPr calcId="125725" refMode="R1C1"/>
</workbook>
</file>

<file path=xl/calcChain.xml><?xml version="1.0" encoding="utf-8"?>
<calcChain xmlns="http://schemas.openxmlformats.org/spreadsheetml/2006/main">
  <c r="Q21" i="148"/>
  <c r="N21"/>
  <c r="K21"/>
  <c r="U21"/>
  <c r="V21" s="1"/>
  <c r="R18" i="186"/>
  <c r="R25"/>
  <c r="N25"/>
  <c r="O25" s="1"/>
  <c r="N18"/>
  <c r="O18" s="1"/>
  <c r="R20"/>
  <c r="N20"/>
  <c r="O20" s="1"/>
  <c r="R19"/>
  <c r="N19"/>
  <c r="O19" s="1"/>
  <c r="R16"/>
  <c r="N16"/>
  <c r="O16" s="1"/>
  <c r="R22"/>
  <c r="N22"/>
  <c r="O22" s="1"/>
  <c r="N15" i="132"/>
  <c r="K12" i="148"/>
  <c r="N12"/>
  <c r="Q12"/>
  <c r="K13" i="202"/>
  <c r="N13"/>
  <c r="Q13"/>
  <c r="U19" i="132"/>
  <c r="V19" s="1"/>
  <c r="Q19"/>
  <c r="N19"/>
  <c r="K19"/>
  <c r="U20"/>
  <c r="V20" s="1"/>
  <c r="Q20"/>
  <c r="N20"/>
  <c r="K20"/>
  <c r="U15"/>
  <c r="V15" s="1"/>
  <c r="Q15"/>
  <c r="K15"/>
  <c r="U14"/>
  <c r="V14" s="1"/>
  <c r="Q14"/>
  <c r="N14"/>
  <c r="K14"/>
  <c r="Q21" i="202"/>
  <c r="R21" s="1"/>
  <c r="Q22"/>
  <c r="N21"/>
  <c r="O21" s="1"/>
  <c r="N22"/>
  <c r="K21"/>
  <c r="K22"/>
  <c r="U21"/>
  <c r="V21" s="1"/>
  <c r="U22"/>
  <c r="V22" s="1"/>
  <c r="U15"/>
  <c r="V15" s="1"/>
  <c r="Q15"/>
  <c r="N15"/>
  <c r="K15"/>
  <c r="U14"/>
  <c r="V14" s="1"/>
  <c r="Q14"/>
  <c r="N14"/>
  <c r="K14"/>
  <c r="U13"/>
  <c r="V13" s="1"/>
  <c r="U11"/>
  <c r="V11" s="1"/>
  <c r="Q11"/>
  <c r="N11"/>
  <c r="K11"/>
  <c r="U19"/>
  <c r="V19" s="1"/>
  <c r="Q19"/>
  <c r="N19"/>
  <c r="K19"/>
  <c r="U18"/>
  <c r="V18" s="1"/>
  <c r="Q18"/>
  <c r="N18"/>
  <c r="K18"/>
  <c r="U17"/>
  <c r="V17" s="1"/>
  <c r="Q17"/>
  <c r="N17"/>
  <c r="O17" s="1"/>
  <c r="K17"/>
  <c r="U10"/>
  <c r="V10" s="1"/>
  <c r="Q10"/>
  <c r="N10"/>
  <c r="K10"/>
  <c r="U12"/>
  <c r="V12" s="1"/>
  <c r="Q12"/>
  <c r="N12"/>
  <c r="K12"/>
  <c r="P10" i="201"/>
  <c r="Q10" s="1"/>
  <c r="P11"/>
  <c r="Q11" s="1"/>
  <c r="V25" i="186" l="1"/>
  <c r="V20"/>
  <c r="V18"/>
  <c r="V16"/>
  <c r="V19"/>
  <c r="V22"/>
  <c r="R12" i="202"/>
  <c r="R22"/>
  <c r="O22"/>
  <c r="L22"/>
  <c r="L12"/>
  <c r="R17"/>
  <c r="L21"/>
  <c r="A22"/>
  <c r="A21"/>
  <c r="O15"/>
  <c r="R13"/>
  <c r="R15"/>
  <c r="O13"/>
  <c r="O11"/>
  <c r="L15"/>
  <c r="L13"/>
  <c r="A15"/>
  <c r="A13"/>
  <c r="A11"/>
  <c r="A14"/>
  <c r="L14"/>
  <c r="R14"/>
  <c r="L11"/>
  <c r="R11"/>
  <c r="O14"/>
  <c r="L17"/>
  <c r="O18"/>
  <c r="O12"/>
  <c r="L18"/>
  <c r="A19"/>
  <c r="R18"/>
  <c r="A12"/>
  <c r="A10"/>
  <c r="A18"/>
  <c r="A17"/>
  <c r="O10"/>
  <c r="L19"/>
  <c r="R19"/>
  <c r="L10"/>
  <c r="R10"/>
  <c r="O19"/>
  <c r="Q19" i="148"/>
  <c r="N19"/>
  <c r="K19"/>
  <c r="U14"/>
  <c r="V14" s="1"/>
  <c r="Q14"/>
  <c r="N14"/>
  <c r="K14"/>
  <c r="R24" i="186"/>
  <c r="S25" s="1"/>
  <c r="N24"/>
  <c r="O24" s="1"/>
  <c r="P25" s="1"/>
  <c r="Q17" i="132"/>
  <c r="Q18"/>
  <c r="N17"/>
  <c r="N18"/>
  <c r="K17"/>
  <c r="K18"/>
  <c r="Q12"/>
  <c r="Q13"/>
  <c r="N12"/>
  <c r="N13"/>
  <c r="K12"/>
  <c r="K13"/>
  <c r="U19" i="148"/>
  <c r="V19" s="1"/>
  <c r="U16"/>
  <c r="V16" s="1"/>
  <c r="Q16"/>
  <c r="N16"/>
  <c r="K16"/>
  <c r="U15"/>
  <c r="V15" s="1"/>
  <c r="Q15"/>
  <c r="N15"/>
  <c r="K15"/>
  <c r="U17"/>
  <c r="V17" s="1"/>
  <c r="Q17"/>
  <c r="N17"/>
  <c r="K17"/>
  <c r="R12" i="186"/>
  <c r="N12"/>
  <c r="O12" s="1"/>
  <c r="R15"/>
  <c r="N15"/>
  <c r="O15" s="1"/>
  <c r="R17"/>
  <c r="N17"/>
  <c r="O17" s="1"/>
  <c r="R13"/>
  <c r="N13"/>
  <c r="O13" s="1"/>
  <c r="U22" i="132"/>
  <c r="V22" s="1"/>
  <c r="Q22"/>
  <c r="N22"/>
  <c r="K22"/>
  <c r="U12"/>
  <c r="V12" s="1"/>
  <c r="U13"/>
  <c r="V13" s="1"/>
  <c r="U18"/>
  <c r="V18" s="1"/>
  <c r="U17"/>
  <c r="V17" s="1"/>
  <c r="U10" i="148"/>
  <c r="V10" s="1"/>
  <c r="Q10"/>
  <c r="Q11"/>
  <c r="N10"/>
  <c r="N11"/>
  <c r="K10"/>
  <c r="K11"/>
  <c r="U12"/>
  <c r="V12" s="1"/>
  <c r="U11"/>
  <c r="V11" s="1"/>
  <c r="S16" i="186" l="1"/>
  <c r="P20"/>
  <c r="P16"/>
  <c r="S19"/>
  <c r="S18"/>
  <c r="P19"/>
  <c r="P18"/>
  <c r="S20"/>
  <c r="O15" i="132"/>
  <c r="A15"/>
  <c r="A14"/>
  <c r="O20"/>
  <c r="L20"/>
  <c r="A20"/>
  <c r="R20"/>
  <c r="A19"/>
  <c r="R19"/>
  <c r="O19"/>
  <c r="L19"/>
  <c r="L14"/>
  <c r="L15"/>
  <c r="O14"/>
  <c r="R15"/>
  <c r="R14"/>
  <c r="R17"/>
  <c r="A14" i="148"/>
  <c r="R14"/>
  <c r="O14"/>
  <c r="L14"/>
  <c r="R17"/>
  <c r="L17"/>
  <c r="S12" i="186"/>
  <c r="S24"/>
  <c r="P24"/>
  <c r="V15"/>
  <c r="V24"/>
  <c r="S15"/>
  <c r="V13"/>
  <c r="S13"/>
  <c r="L17" i="132"/>
  <c r="O17"/>
  <c r="L13"/>
  <c r="R12"/>
  <c r="R13"/>
  <c r="O12"/>
  <c r="O18"/>
  <c r="L18"/>
  <c r="A18"/>
  <c r="A17"/>
  <c r="R18"/>
  <c r="O13"/>
  <c r="A13"/>
  <c r="L12"/>
  <c r="A12"/>
  <c r="L15" i="148"/>
  <c r="L16"/>
  <c r="A16"/>
  <c r="R15"/>
  <c r="O15"/>
  <c r="A15"/>
  <c r="O17"/>
  <c r="A17"/>
  <c r="O16"/>
  <c r="R16"/>
  <c r="R11"/>
  <c r="L12"/>
  <c r="O10"/>
  <c r="A11"/>
  <c r="R10"/>
  <c r="V17" i="186"/>
  <c r="P17"/>
  <c r="A10" i="148"/>
  <c r="A12"/>
  <c r="P15" i="186"/>
  <c r="P13"/>
  <c r="V12"/>
  <c r="P12"/>
  <c r="R12" i="148"/>
  <c r="O12"/>
  <c r="L11"/>
  <c r="S17" i="186"/>
  <c r="L10" i="148"/>
  <c r="O11"/>
  <c r="A16" i="186" l="1"/>
  <c r="A18"/>
  <c r="A19"/>
  <c r="A20"/>
  <c r="A24"/>
  <c r="A25"/>
  <c r="A17"/>
  <c r="A12"/>
  <c r="A15"/>
  <c r="A13"/>
</calcChain>
</file>

<file path=xl/sharedStrings.xml><?xml version="1.0" encoding="utf-8"?>
<sst xmlns="http://schemas.openxmlformats.org/spreadsheetml/2006/main" count="510" uniqueCount="256">
  <si>
    <t>%</t>
  </si>
  <si>
    <t>Место</t>
  </si>
  <si>
    <t>Главный судья</t>
  </si>
  <si>
    <t>Главный секретарь</t>
  </si>
  <si>
    <t>Команда, регион</t>
  </si>
  <si>
    <t>C</t>
  </si>
  <si>
    <t>Всего баллов</t>
  </si>
  <si>
    <t>Выездка</t>
  </si>
  <si>
    <t>Владелец</t>
  </si>
  <si>
    <t>Звание, разряд</t>
  </si>
  <si>
    <t>Рег.№</t>
  </si>
  <si>
    <t>Баллы</t>
  </si>
  <si>
    <r>
      <t xml:space="preserve">Фамилия, 
</t>
    </r>
    <r>
      <rPr>
        <sz val="11"/>
        <rFont val="Times New Roman"/>
        <family val="1"/>
        <charset val="204"/>
      </rPr>
      <t>имя всадника</t>
    </r>
  </si>
  <si>
    <r>
      <t xml:space="preserve">Кличка лошади, г.р., </t>
    </r>
    <r>
      <rPr>
        <sz val="11"/>
        <rFont val="Times New Roman"/>
        <family val="1"/>
        <charset val="204"/>
      </rPr>
      <t>пол, масть, порода, отец, место рождения</t>
    </r>
  </si>
  <si>
    <t>ТЕХНИЧЕСКИЕ РЕЗУЛЬТАТЫ</t>
  </si>
  <si>
    <t>Год рождения</t>
  </si>
  <si>
    <t xml:space="preserve">Всего % </t>
  </si>
  <si>
    <t>Ошибки в схеме</t>
  </si>
  <si>
    <t>Прочие ошибки</t>
  </si>
  <si>
    <t>б.р.</t>
  </si>
  <si>
    <t>КМС</t>
  </si>
  <si>
    <t>Ч/В, МО</t>
  </si>
  <si>
    <t>ПРЕДВАРИТЕЛЬНЫЙ ПРИЗ. ЮНОШИ</t>
  </si>
  <si>
    <t>Вып. норм.</t>
  </si>
  <si>
    <t>ПРЕДВАРИТЕЛЬНЫЙ ПРИЗ А. ДЕТИ</t>
  </si>
  <si>
    <t>II</t>
  </si>
  <si>
    <r>
      <rPr>
        <b/>
        <sz val="11"/>
        <rFont val="Times New Roman"/>
        <family val="1"/>
        <charset val="204"/>
      </rPr>
      <t>Борисов А.В.</t>
    </r>
    <r>
      <rPr>
        <sz val="11"/>
        <rFont val="Times New Roman"/>
        <family val="1"/>
        <charset val="204"/>
      </rPr>
      <t xml:space="preserve"> (1К, г.Москва)</t>
    </r>
  </si>
  <si>
    <t>Московская обл., КСК "Конкорд"</t>
  </si>
  <si>
    <t>Н</t>
  </si>
  <si>
    <t>В</t>
  </si>
  <si>
    <t>Общее впечатление</t>
  </si>
  <si>
    <t>Всего %</t>
  </si>
  <si>
    <t>Вып. Норм.</t>
  </si>
  <si>
    <t>Положение и посадка всадника</t>
  </si>
  <si>
    <t>Точность</t>
  </si>
  <si>
    <t>ИТОГО</t>
  </si>
  <si>
    <t>Средства управления</t>
  </si>
  <si>
    <t>Муниципальные соревнования</t>
  </si>
  <si>
    <t>МС</t>
  </si>
  <si>
    <r>
      <t xml:space="preserve">Цветаева С.Н. </t>
    </r>
    <r>
      <rPr>
        <sz val="11"/>
        <rFont val="Times New Roman"/>
        <family val="1"/>
        <charset val="204"/>
      </rPr>
      <t>(ВК, Московская обл.)</t>
    </r>
  </si>
  <si>
    <t>III</t>
  </si>
  <si>
    <t>плем.</t>
  </si>
  <si>
    <t>КСК "Визави", МО</t>
  </si>
  <si>
    <t>КСК "Толстая лошадь", МО</t>
  </si>
  <si>
    <r>
      <t xml:space="preserve">ФИЛИМОНОВА </t>
    </r>
    <r>
      <rPr>
        <sz val="10"/>
        <rFont val="Times New Roman"/>
        <family val="1"/>
        <charset val="204"/>
      </rPr>
      <t>Полина</t>
    </r>
  </si>
  <si>
    <t>052495</t>
  </si>
  <si>
    <r>
      <t>ГРАЦИЯ-15</t>
    </r>
    <r>
      <rPr>
        <sz val="10"/>
        <rFont val="Times New Roman"/>
        <family val="1"/>
        <charset val="204"/>
      </rPr>
      <t>, коб., гнед., полукр., Авимор 1, г.Москва</t>
    </r>
  </si>
  <si>
    <t>026441</t>
  </si>
  <si>
    <t>Филимонова П.</t>
  </si>
  <si>
    <t>2006</t>
  </si>
  <si>
    <r>
      <t xml:space="preserve">САВИНОВА </t>
    </r>
    <r>
      <rPr>
        <sz val="10"/>
        <rFont val="Times New Roman"/>
        <family val="1"/>
        <charset val="204"/>
      </rPr>
      <t>Елизавета, 2006</t>
    </r>
  </si>
  <si>
    <t>021706</t>
  </si>
  <si>
    <t>ГБУ "СШ Битца" Москомспорта, г.Москва</t>
  </si>
  <si>
    <t>СРЕДНИЙ ПРИЗ №1</t>
  </si>
  <si>
    <r>
      <rPr>
        <b/>
        <sz val="10"/>
        <rFont val="Times New Roman"/>
        <family val="1"/>
        <charset val="204"/>
      </rPr>
      <t>БОРИСОВА</t>
    </r>
    <r>
      <rPr>
        <sz val="10"/>
        <rFont val="Times New Roman"/>
        <family val="1"/>
        <charset val="204"/>
      </rPr>
      <t xml:space="preserve"> Ольга</t>
    </r>
    <r>
      <rPr>
        <sz val="12"/>
        <rFont val="Arial"/>
        <family val="2"/>
        <charset val="204"/>
      </rPr>
      <t/>
    </r>
  </si>
  <si>
    <t>001677</t>
  </si>
  <si>
    <t>013526</t>
  </si>
  <si>
    <t>Борисова О.</t>
  </si>
  <si>
    <r>
      <t>ПРИМАВЕРА-08</t>
    </r>
    <r>
      <rPr>
        <sz val="10"/>
        <rFont val="Times New Roman"/>
        <family val="1"/>
        <charset val="204"/>
      </rPr>
      <t>, коб., гнед., трак., Бодлер, ПФ "Алабай"</t>
    </r>
    <r>
      <rPr>
        <sz val="12"/>
        <rFont val="Verdana"/>
        <family val="2"/>
        <charset val="204"/>
      </rPr>
      <t/>
    </r>
  </si>
  <si>
    <r>
      <t>САММЕРВАЙН-14</t>
    </r>
    <r>
      <rPr>
        <sz val="10"/>
        <rFont val="Times New Roman"/>
        <family val="1"/>
        <charset val="204"/>
      </rPr>
      <t>, коб., вор., ганн., Сюрпрайз, Германия</t>
    </r>
  </si>
  <si>
    <t>027708</t>
  </si>
  <si>
    <t>Савинов О.</t>
  </si>
  <si>
    <r>
      <t>ШУМИЛИНА</t>
    </r>
    <r>
      <rPr>
        <sz val="10"/>
        <rFont val="Times New Roman"/>
        <family val="1"/>
        <charset val="204"/>
      </rPr>
      <t xml:space="preserve"> Ольга</t>
    </r>
  </si>
  <si>
    <t>033384</t>
  </si>
  <si>
    <r>
      <t>ГРЕНОБЛЬ-11</t>
    </r>
    <r>
      <rPr>
        <sz val="10"/>
        <rFont val="Times New Roman"/>
        <family val="1"/>
        <charset val="204"/>
      </rPr>
      <t>, мер., гнед., голл.тепл., Бордекс, Нидерланды</t>
    </r>
  </si>
  <si>
    <t>012797</t>
  </si>
  <si>
    <t>Артамонова А.</t>
  </si>
  <si>
    <t>ЛИЧНЫЙ ПРИЗ. ЮНОШИ</t>
  </si>
  <si>
    <t>1981</t>
  </si>
  <si>
    <r>
      <t xml:space="preserve">БЛИНКОВА </t>
    </r>
    <r>
      <rPr>
        <sz val="10"/>
        <rFont val="Times New Roman"/>
        <family val="1"/>
        <charset val="204"/>
      </rPr>
      <t>Наталья</t>
    </r>
  </si>
  <si>
    <t>011281</t>
  </si>
  <si>
    <r>
      <t>БЬЯДЖО МАРИНИ-10</t>
    </r>
    <r>
      <rPr>
        <sz val="10"/>
        <rFont val="Times New Roman"/>
        <family val="1"/>
        <charset val="204"/>
      </rPr>
      <t>, мер., т-гнед., ганн., Ликото, Германия</t>
    </r>
  </si>
  <si>
    <t>011172</t>
  </si>
  <si>
    <t>Блинкова Н.</t>
  </si>
  <si>
    <t>1998</t>
  </si>
  <si>
    <r>
      <t xml:space="preserve">ВОЛКОВА </t>
    </r>
    <r>
      <rPr>
        <sz val="10"/>
        <rFont val="Times New Roman"/>
        <family val="1"/>
        <charset val="204"/>
      </rPr>
      <t>Анастасия</t>
    </r>
  </si>
  <si>
    <t>003298</t>
  </si>
  <si>
    <t>СШОР по КС г.Калуга, Калужская обл.</t>
  </si>
  <si>
    <t>Невенгловская А.</t>
  </si>
  <si>
    <t>Ч/В, г.Москва</t>
  </si>
  <si>
    <t>035985</t>
  </si>
  <si>
    <r>
      <t>КОСЫРЕВА</t>
    </r>
    <r>
      <rPr>
        <sz val="10"/>
        <rFont val="Times New Roman"/>
        <family val="1"/>
        <charset val="204"/>
      </rPr>
      <t xml:space="preserve"> Наталья</t>
    </r>
  </si>
  <si>
    <r>
      <t>ДАЙМОНД-13</t>
    </r>
    <r>
      <rPr>
        <sz val="10"/>
        <rFont val="Times New Roman"/>
        <family val="1"/>
        <charset val="204"/>
      </rPr>
      <t>, мер., рыж., полукр., Домбай, Россия</t>
    </r>
  </si>
  <si>
    <t>018852</t>
  </si>
  <si>
    <t>Косырева Н.</t>
  </si>
  <si>
    <t>2001</t>
  </si>
  <si>
    <r>
      <t xml:space="preserve">ИЛЬИНА </t>
    </r>
    <r>
      <rPr>
        <sz val="10"/>
        <rFont val="Times New Roman"/>
        <family val="1"/>
        <charset val="204"/>
      </rPr>
      <t>Алина</t>
    </r>
  </si>
  <si>
    <t>024201</t>
  </si>
  <si>
    <t>Ч/В, Ивановская обл.</t>
  </si>
  <si>
    <r>
      <t>НЕВЕНГЛОВСКАЯ</t>
    </r>
    <r>
      <rPr>
        <sz val="10"/>
        <rFont val="Times New Roman"/>
        <family val="1"/>
        <charset val="204"/>
      </rPr>
      <t xml:space="preserve"> Анна</t>
    </r>
  </si>
  <si>
    <t>039491</t>
  </si>
  <si>
    <r>
      <t>ДА СИЛВА ЭЙТИ-14(148)</t>
    </r>
    <r>
      <rPr>
        <sz val="10"/>
        <rFont val="Times New Roman"/>
        <family val="1"/>
        <charset val="204"/>
      </rPr>
      <t>, мер., бул., нем.верх.пони, Д-Дэй ЭйТи, Германия</t>
    </r>
  </si>
  <si>
    <t>026852</t>
  </si>
  <si>
    <t>СШОР "Рифей", Челябинская обл.</t>
  </si>
  <si>
    <t>КСК "Конкорд", МО</t>
  </si>
  <si>
    <t>Емельянова М.</t>
  </si>
  <si>
    <r>
      <t>ЛЕДЖИ АРТИС-14</t>
    </r>
    <r>
      <rPr>
        <sz val="10"/>
        <rFont val="Times New Roman"/>
        <family val="1"/>
        <charset val="204"/>
      </rPr>
      <t>, мер., гнед., латв., Ливерпуль, Латвия</t>
    </r>
  </si>
  <si>
    <r>
      <t>ПРЕДВАРИТЕЛЬНЫЙ ПРИЗ. ЮНОШИ</t>
    </r>
    <r>
      <rPr>
        <sz val="14"/>
        <rFont val="Times New Roman"/>
        <family val="1"/>
        <charset val="204"/>
      </rPr>
      <t xml:space="preserve"> (общий зачёт)</t>
    </r>
  </si>
  <si>
    <r>
      <t>КОМАНДНЫЙ ПРИЗ. ДЕТИ</t>
    </r>
    <r>
      <rPr>
        <sz val="14"/>
        <rFont val="Times New Roman"/>
        <family val="1"/>
        <charset val="204"/>
      </rPr>
      <t xml:space="preserve"> (общий зачёт)</t>
    </r>
  </si>
  <si>
    <t>ТЕСТ ДЛЯ НАЧИНАЮЩИХ ВСАДНИКОВ</t>
  </si>
  <si>
    <r>
      <rPr>
        <b/>
        <sz val="10"/>
        <rFont val="Times New Roman"/>
        <family val="1"/>
        <charset val="204"/>
      </rPr>
      <t xml:space="preserve">РОМАШОВА </t>
    </r>
    <r>
      <rPr>
        <sz val="10"/>
        <rFont val="Times New Roman"/>
        <family val="1"/>
        <charset val="204"/>
      </rPr>
      <t>Татьяна</t>
    </r>
  </si>
  <si>
    <t>009969</t>
  </si>
  <si>
    <r>
      <rPr>
        <b/>
        <sz val="10"/>
        <rFont val="Times New Roman"/>
        <family val="1"/>
        <charset val="204"/>
      </rPr>
      <t>АДЛЕР-07</t>
    </r>
    <r>
      <rPr>
        <sz val="10"/>
        <rFont val="Times New Roman"/>
        <family val="1"/>
        <charset val="204"/>
      </rPr>
      <t>, мер., сер., ганн., Р.Адерми, Латвия</t>
    </r>
  </si>
  <si>
    <t>012081</t>
  </si>
  <si>
    <t>Метелёва Т.</t>
  </si>
  <si>
    <t>1972</t>
  </si>
  <si>
    <r>
      <t xml:space="preserve">ВОЛКОВА </t>
    </r>
    <r>
      <rPr>
        <sz val="10"/>
        <rFont val="Times New Roman"/>
        <family val="1"/>
        <charset val="204"/>
      </rPr>
      <t>Элона</t>
    </r>
  </si>
  <si>
    <t>002572</t>
  </si>
  <si>
    <r>
      <t>ДЖЕНЬКО-09</t>
    </r>
    <r>
      <rPr>
        <sz val="10"/>
        <rFont val="Times New Roman"/>
        <family val="1"/>
        <charset val="204"/>
      </rPr>
      <t>, мер., гнед., бельг.тепл., Фетиш ду Пас, Бельгия</t>
    </r>
  </si>
  <si>
    <t>013226</t>
  </si>
  <si>
    <t>Попов С.</t>
  </si>
  <si>
    <r>
      <rPr>
        <b/>
        <sz val="10"/>
        <rFont val="Times New Roman"/>
        <family val="1"/>
        <charset val="204"/>
      </rPr>
      <t>ЕМЕЛЬЯНОВА</t>
    </r>
    <r>
      <rPr>
        <sz val="10"/>
        <rFont val="Times New Roman"/>
        <family val="1"/>
        <charset val="204"/>
      </rPr>
      <t xml:space="preserve"> Ксения, 2009</t>
    </r>
  </si>
  <si>
    <t>046209</t>
  </si>
  <si>
    <r>
      <t>ЛОНДОН ДЖЕТ-17</t>
    </r>
    <r>
      <rPr>
        <sz val="10"/>
        <rFont val="Times New Roman"/>
        <family val="1"/>
        <charset val="204"/>
      </rPr>
      <t>, мер., гнед., ганн., Лондонтайм, Германия</t>
    </r>
  </si>
  <si>
    <t>028026</t>
  </si>
  <si>
    <t>Иванова П.</t>
  </si>
  <si>
    <t>Волкова А.</t>
  </si>
  <si>
    <t>029329</t>
  </si>
  <si>
    <t>Сизова М.</t>
  </si>
  <si>
    <r>
      <t>МАЭСТРО-13</t>
    </r>
    <r>
      <rPr>
        <sz val="10"/>
        <rFont val="Times New Roman"/>
        <family val="1"/>
        <charset val="204"/>
      </rPr>
      <t>, мер., гнед., ганн., Майлундс Куинтана Стар, Латвия</t>
    </r>
  </si>
  <si>
    <r>
      <t>РЭКТЦ ЛИССИ-08(134)</t>
    </r>
    <r>
      <rPr>
        <sz val="10"/>
        <rFont val="Times New Roman"/>
        <family val="1"/>
        <charset val="204"/>
      </rPr>
      <t>, коб., рыж., уэл.пони, Волдбергс Барт, Нидерланды</t>
    </r>
  </si>
  <si>
    <t>013615</t>
  </si>
  <si>
    <t>050607</t>
  </si>
  <si>
    <t>«ЗОЛОТАЯ ОСЕНЬ В КСК «КОНКОРД»</t>
  </si>
  <si>
    <r>
      <t>ЕРШОВА</t>
    </r>
    <r>
      <rPr>
        <sz val="10"/>
        <rFont val="Times New Roman"/>
        <family val="1"/>
        <charset val="204"/>
      </rPr>
      <t xml:space="preserve"> Любовь</t>
    </r>
  </si>
  <si>
    <t>043790</t>
  </si>
  <si>
    <r>
      <t>ЛОЭНГРИН-06</t>
    </r>
    <r>
      <rPr>
        <sz val="10"/>
        <rFont val="Times New Roman"/>
        <family val="1"/>
        <charset val="204"/>
      </rPr>
      <t>, мер., гнед., трак., Эксперт, КФХ "Неман", МО</t>
    </r>
  </si>
  <si>
    <t>012116</t>
  </si>
  <si>
    <t>Ермолаева О.</t>
  </si>
  <si>
    <r>
      <t>КАПРАНЧИКОВА</t>
    </r>
    <r>
      <rPr>
        <sz val="10"/>
        <rFont val="Times New Roman"/>
        <family val="1"/>
        <charset val="204"/>
      </rPr>
      <t xml:space="preserve"> Алиса</t>
    </r>
  </si>
  <si>
    <r>
      <t xml:space="preserve">АНТОНОВА-КИБАЯСИ </t>
    </r>
    <r>
      <rPr>
        <sz val="10"/>
        <rFont val="Times New Roman"/>
        <family val="1"/>
        <charset val="204"/>
      </rPr>
      <t>Майя</t>
    </r>
  </si>
  <si>
    <t>029781</t>
  </si>
  <si>
    <r>
      <t>ОРИЗОНА-11</t>
    </r>
    <r>
      <rPr>
        <sz val="10"/>
        <rFont val="Times New Roman"/>
        <family val="1"/>
        <charset val="204"/>
      </rPr>
      <t>, коб., гнед., РВП, Знаменосец, ПР "Сергиевское"</t>
    </r>
  </si>
  <si>
    <t>Антонова-Кабаяси М.</t>
  </si>
  <si>
    <r>
      <t>АРХАНГЕЛЬСКАЯ</t>
    </r>
    <r>
      <rPr>
        <sz val="10"/>
        <rFont val="Times New Roman"/>
        <family val="1"/>
        <charset val="204"/>
      </rPr>
      <t xml:space="preserve"> Екатерина</t>
    </r>
  </si>
  <si>
    <r>
      <t>АРЗАМАС-09</t>
    </r>
    <r>
      <rPr>
        <sz val="10"/>
        <rFont val="Times New Roman"/>
        <family val="1"/>
        <charset val="204"/>
      </rPr>
      <t>, мер., св.гнед., рус.рыс., Армбро Лиф, Россия</t>
    </r>
  </si>
  <si>
    <t>019038</t>
  </si>
  <si>
    <t> Кушнир О.</t>
  </si>
  <si>
    <t>СК "ЭКВИФРЕНДС", МО</t>
  </si>
  <si>
    <r>
      <t>СИР АРИЭЛЬ-16</t>
    </r>
    <r>
      <rPr>
        <sz val="10"/>
        <rFont val="Times New Roman"/>
        <family val="1"/>
        <charset val="204"/>
      </rPr>
      <t>, жер., вор., ольд., Сир Доннервел, Россия</t>
    </r>
  </si>
  <si>
    <t>Тугбаева А.</t>
  </si>
  <si>
    <r>
      <t>ФРИСТАЙЛЕР-14</t>
    </r>
    <r>
      <rPr>
        <sz val="10"/>
        <rFont val="Times New Roman"/>
        <family val="1"/>
        <charset val="204"/>
      </rPr>
      <t>, мер., гнед., рейнл., Фейс Чойс, Германия</t>
    </r>
  </si>
  <si>
    <r>
      <t xml:space="preserve">ДВУКРАЕВА </t>
    </r>
    <r>
      <rPr>
        <sz val="10"/>
        <rFont val="Times New Roman"/>
        <family val="1"/>
        <charset val="204"/>
      </rPr>
      <t>Ирина</t>
    </r>
  </si>
  <si>
    <t>033686</t>
  </si>
  <si>
    <r>
      <t>АПОЛЛО-08</t>
    </r>
    <r>
      <rPr>
        <sz val="10"/>
        <rFont val="Times New Roman"/>
        <family val="1"/>
        <charset val="204"/>
      </rPr>
      <t>, мер., вор., полукр., Вест Аттак, Украина</t>
    </r>
  </si>
  <si>
    <t>024070</t>
  </si>
  <si>
    <t>Двукраева И.</t>
  </si>
  <si>
    <t>ЦВШВЕ, НКП "РУСЬ", МО</t>
  </si>
  <si>
    <t>1986</t>
  </si>
  <si>
    <t>011904</t>
  </si>
  <si>
    <r>
      <t>ДОРОШЕВА</t>
    </r>
    <r>
      <rPr>
        <sz val="10"/>
        <rFont val="Times New Roman"/>
        <family val="1"/>
        <charset val="204"/>
      </rPr>
      <t xml:space="preserve"> Анна</t>
    </r>
  </si>
  <si>
    <t>045594</t>
  </si>
  <si>
    <r>
      <t>ПРИНСТОН-13</t>
    </r>
    <r>
      <rPr>
        <sz val="10"/>
        <rFont val="Times New Roman"/>
        <family val="1"/>
        <charset val="204"/>
      </rPr>
      <t>, мер., гнед., полукр., Респект, МО</t>
    </r>
  </si>
  <si>
    <t>020841</t>
  </si>
  <si>
    <t>Дорошева А.</t>
  </si>
  <si>
    <r>
      <t>КОМАНДОР-14</t>
    </r>
    <r>
      <rPr>
        <sz val="10"/>
        <rFont val="Times New Roman"/>
        <family val="1"/>
        <charset val="204"/>
      </rPr>
      <t>, мер., гнед., ольд., Каплан, Германия</t>
    </r>
  </si>
  <si>
    <r>
      <t>КАЛЬВАДОС-11</t>
    </r>
    <r>
      <rPr>
        <sz val="10"/>
        <rFont val="Times New Roman"/>
        <family val="1"/>
        <charset val="204"/>
      </rPr>
      <t>, мер., т-гнед., вестф., Крист, Германия</t>
    </r>
  </si>
  <si>
    <t>015770</t>
  </si>
  <si>
    <t>Ильина Е.</t>
  </si>
  <si>
    <r>
      <t xml:space="preserve">КИСЕЛЁВА </t>
    </r>
    <r>
      <rPr>
        <sz val="10"/>
        <rFont val="Times New Roman"/>
        <family val="1"/>
        <charset val="204"/>
      </rPr>
      <t>Анна</t>
    </r>
  </si>
  <si>
    <r>
      <t>БЕЛОННА-09</t>
    </r>
    <r>
      <rPr>
        <sz val="10"/>
        <rFont val="Times New Roman"/>
        <family val="1"/>
        <charset val="204"/>
      </rPr>
      <t>, коб., гнед., УВП,  Образец, Лозовской к/з Украина</t>
    </r>
  </si>
  <si>
    <t>011567</t>
  </si>
  <si>
    <t>Крушинина В.</t>
  </si>
  <si>
    <t>1997</t>
  </si>
  <si>
    <r>
      <t xml:space="preserve">КРУШИНИНА </t>
    </r>
    <r>
      <rPr>
        <sz val="10"/>
        <rFont val="Times New Roman"/>
        <family val="1"/>
        <charset val="204"/>
      </rPr>
      <t>Вероника</t>
    </r>
  </si>
  <si>
    <t>064797</t>
  </si>
  <si>
    <r>
      <t>ПИМЛИКО-14</t>
    </r>
    <r>
      <rPr>
        <sz val="10"/>
        <rFont val="Times New Roman"/>
        <family val="1"/>
        <charset val="204"/>
      </rPr>
      <t>, жер., гнед., ганн., Опал, СПК "Прогресс-Вертилишки"</t>
    </r>
  </si>
  <si>
    <t>Мухаметжанова Ю.</t>
  </si>
  <si>
    <t>130505</t>
  </si>
  <si>
    <r>
      <t>ХОПКИНС-11</t>
    </r>
    <r>
      <rPr>
        <sz val="10"/>
        <rFont val="Times New Roman"/>
        <family val="1"/>
        <charset val="204"/>
      </rPr>
      <t>, мер., вор., трак., Пасхаль, Москва г.</t>
    </r>
  </si>
  <si>
    <t>021598</t>
  </si>
  <si>
    <t>Сомова С.</t>
  </si>
  <si>
    <t>КК "White Horse", МО</t>
  </si>
  <si>
    <r>
      <t xml:space="preserve">МОРОЗОВ </t>
    </r>
    <r>
      <rPr>
        <sz val="10"/>
        <rFont val="Times New Roman"/>
        <family val="1"/>
        <charset val="204"/>
      </rPr>
      <t>Вадим</t>
    </r>
  </si>
  <si>
    <t>043087</t>
  </si>
  <si>
    <r>
      <t>МОТОРОЛА-00</t>
    </r>
    <r>
      <rPr>
        <sz val="10"/>
        <rFont val="Times New Roman"/>
        <family val="1"/>
        <charset val="204"/>
      </rPr>
      <t>, коб., рыж., полукр., Отлив 2, Россия</t>
    </r>
  </si>
  <si>
    <t>005451</t>
  </si>
  <si>
    <t>Архангельская Е.</t>
  </si>
  <si>
    <t>002005</t>
  </si>
  <si>
    <r>
      <t>ПТАШКА БАЛУ-14</t>
    </r>
    <r>
      <rPr>
        <sz val="10"/>
        <rFont val="Times New Roman"/>
        <family val="1"/>
        <charset val="204"/>
      </rPr>
      <t>, коб., рыж., полукр., Капито Кинг, ООО "Стройкомплекс"</t>
    </r>
  </si>
  <si>
    <t>027840</t>
  </si>
  <si>
    <t>Осташевская Н.</t>
  </si>
  <si>
    <t>1999</t>
  </si>
  <si>
    <r>
      <rPr>
        <b/>
        <sz val="10"/>
        <rFont val="Times New Roman"/>
        <family val="1"/>
        <charset val="204"/>
      </rPr>
      <t xml:space="preserve">ПЕТРЕНКО </t>
    </r>
    <r>
      <rPr>
        <sz val="10"/>
        <rFont val="Times New Roman"/>
        <family val="1"/>
        <charset val="204"/>
      </rPr>
      <t>Екатерина</t>
    </r>
  </si>
  <si>
    <t>073799</t>
  </si>
  <si>
    <t>1979</t>
  </si>
  <si>
    <r>
      <t xml:space="preserve">РОМАНОВА </t>
    </r>
    <r>
      <rPr>
        <sz val="10"/>
        <rFont val="Times New Roman"/>
        <family val="1"/>
        <charset val="204"/>
      </rPr>
      <t>Анна</t>
    </r>
  </si>
  <si>
    <t>019679</t>
  </si>
  <si>
    <r>
      <t>ЭРУШКА-12</t>
    </r>
    <r>
      <rPr>
        <sz val="10"/>
        <rFont val="Times New Roman"/>
        <family val="1"/>
        <charset val="204"/>
      </rPr>
      <t>, коб., бур., вестф., Эренпар, г.Москва</t>
    </r>
  </si>
  <si>
    <t>021646</t>
  </si>
  <si>
    <t>Симарзина Н.</t>
  </si>
  <si>
    <t>КСК "Юникорн", МО</t>
  </si>
  <si>
    <t>085498</t>
  </si>
  <si>
    <r>
      <t xml:space="preserve">СМИРНОВА </t>
    </r>
    <r>
      <rPr>
        <sz val="10"/>
        <rFont val="Times New Roman"/>
        <family val="1"/>
        <charset val="204"/>
      </rPr>
      <t>Анастасия</t>
    </r>
  </si>
  <si>
    <t>133203</t>
  </si>
  <si>
    <t>Смирнова А.</t>
  </si>
  <si>
    <r>
      <t xml:space="preserve">СОТНИКОВА </t>
    </r>
    <r>
      <rPr>
        <sz val="10"/>
        <rFont val="Times New Roman"/>
        <family val="1"/>
        <charset val="204"/>
      </rPr>
      <t>Маргарита</t>
    </r>
  </si>
  <si>
    <t>008884</t>
  </si>
  <si>
    <t>026835</t>
  </si>
  <si>
    <t>Сотникова М.</t>
  </si>
  <si>
    <r>
      <t>БРАВИССИМО-15</t>
    </r>
    <r>
      <rPr>
        <sz val="10"/>
        <rFont val="Times New Roman"/>
        <family val="1"/>
        <charset val="204"/>
      </rPr>
      <t>, коб., гнед., ольд., Белиссимо М, Германия</t>
    </r>
  </si>
  <si>
    <r>
      <t xml:space="preserve">СУББОТИНА </t>
    </r>
    <r>
      <rPr>
        <sz val="10"/>
        <rFont val="Times New Roman"/>
        <family val="1"/>
        <charset val="204"/>
      </rPr>
      <t>Яна</t>
    </r>
  </si>
  <si>
    <t>016701</t>
  </si>
  <si>
    <t>027775</t>
  </si>
  <si>
    <t>Субботина Я.</t>
  </si>
  <si>
    <r>
      <t>ХАЛЕПА</t>
    </r>
    <r>
      <rPr>
        <sz val="10"/>
        <rFont val="Times New Roman"/>
        <family val="1"/>
        <charset val="204"/>
      </rPr>
      <t xml:space="preserve"> Ксения, 2004</t>
    </r>
  </si>
  <si>
    <t>099604</t>
  </si>
  <si>
    <r>
      <t>АВАНС-13</t>
    </r>
    <r>
      <rPr>
        <sz val="10"/>
        <rFont val="Times New Roman"/>
        <family val="1"/>
        <charset val="204"/>
      </rPr>
      <t>, жер., гнед., ганн., Алабастер II, Белорусь</t>
    </r>
  </si>
  <si>
    <t>025101</t>
  </si>
  <si>
    <t>Куликова Я.</t>
  </si>
  <si>
    <t>КСК "Престиж", МО</t>
  </si>
  <si>
    <r>
      <t>ХАЛЕПА</t>
    </r>
    <r>
      <rPr>
        <sz val="10"/>
        <rFont val="Times New Roman"/>
        <family val="1"/>
        <charset val="204"/>
      </rPr>
      <t xml:space="preserve"> Олеся, 2004</t>
    </r>
  </si>
  <si>
    <t>099504</t>
  </si>
  <si>
    <r>
      <t>ПРАДА-12</t>
    </r>
    <r>
      <rPr>
        <sz val="10"/>
        <rFont val="Times New Roman"/>
        <family val="1"/>
        <charset val="204"/>
      </rPr>
      <t>, коб., вор., РВП, Родник 3, ПКХ "Премиум"</t>
    </r>
  </si>
  <si>
    <t>016358</t>
  </si>
  <si>
    <t>Пчелина Т.</t>
  </si>
  <si>
    <r>
      <rPr>
        <b/>
        <sz val="10"/>
        <rFont val="Times New Roman"/>
        <family val="1"/>
        <charset val="204"/>
      </rPr>
      <t>КУЛАКОВА</t>
    </r>
    <r>
      <rPr>
        <sz val="10"/>
        <rFont val="Times New Roman"/>
        <family val="1"/>
        <charset val="204"/>
      </rPr>
      <t xml:space="preserve"> Кристина, 2005</t>
    </r>
  </si>
  <si>
    <r>
      <rPr>
        <b/>
        <sz val="10"/>
        <rFont val="Times New Roman"/>
        <family val="1"/>
        <charset val="204"/>
      </rPr>
      <t>СИЗОВА</t>
    </r>
    <r>
      <rPr>
        <sz val="10"/>
        <rFont val="Times New Roman"/>
        <family val="1"/>
        <charset val="204"/>
      </rPr>
      <t xml:space="preserve"> Ксения, 2007</t>
    </r>
  </si>
  <si>
    <r>
      <rPr>
        <b/>
        <sz val="10"/>
        <rFont val="Times New Roman"/>
        <family val="1"/>
        <charset val="204"/>
      </rPr>
      <t>ФЕЩЕНКО</t>
    </r>
    <r>
      <rPr>
        <sz val="10"/>
        <rFont val="Times New Roman"/>
        <family val="1"/>
        <charset val="204"/>
      </rPr>
      <t xml:space="preserve"> Ольга</t>
    </r>
  </si>
  <si>
    <t>021989</t>
  </si>
  <si>
    <r>
      <t>МИСТЕР БИН-09</t>
    </r>
    <r>
      <rPr>
        <sz val="10"/>
        <rFont val="Times New Roman"/>
        <family val="1"/>
        <charset val="204"/>
      </rPr>
      <t>, мер., т.-гнед., полукр., Мадьяр, ФПГЗК "Сальская"</t>
    </r>
  </si>
  <si>
    <t>015168</t>
  </si>
  <si>
    <t>Логачёва И.</t>
  </si>
  <si>
    <t>016382</t>
  </si>
  <si>
    <t>Дорошина Н.</t>
  </si>
  <si>
    <r>
      <rPr>
        <b/>
        <sz val="10"/>
        <color indexed="8"/>
        <rFont val="Times New Roman"/>
        <family val="1"/>
        <charset val="204"/>
      </rPr>
      <t>ДИ КАПРИО -10</t>
    </r>
    <r>
      <rPr>
        <sz val="10"/>
        <color indexed="8"/>
        <rFont val="Times New Roman"/>
        <family val="1"/>
        <charset val="204"/>
      </rPr>
      <t>,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мер., гнед., пол.тепл., Карло Гранде, Польша</t>
    </r>
  </si>
  <si>
    <t>024173</t>
  </si>
  <si>
    <r>
      <t>ДОРОШИНА</t>
    </r>
    <r>
      <rPr>
        <sz val="10"/>
        <rFont val="Times New Roman"/>
        <family val="1"/>
        <charset val="204"/>
      </rPr>
      <t xml:space="preserve"> Наталия</t>
    </r>
  </si>
  <si>
    <t>БОЛЬШОЙ ПРИЗ</t>
  </si>
  <si>
    <t>МАЛЫЙ ПРИЗ</t>
  </si>
  <si>
    <t>Общий зачёт.</t>
  </si>
  <si>
    <t>Рысь</t>
  </si>
  <si>
    <t>Шаг</t>
  </si>
  <si>
    <t>Галоп</t>
  </si>
  <si>
    <t>Подчинение</t>
  </si>
  <si>
    <t>Кол.ош.</t>
  </si>
  <si>
    <t>16 октября 2022 г.</t>
  </si>
  <si>
    <r>
      <t>КОМАНДНЫЙ ПРИЗ. ЮНОШИ</t>
    </r>
    <r>
      <rPr>
        <sz val="14"/>
        <rFont val="Times New Roman"/>
        <family val="1"/>
        <charset val="204"/>
      </rPr>
      <t xml:space="preserve"> (общий зачёт)</t>
    </r>
  </si>
  <si>
    <r>
      <t>ФАКТОРС-08</t>
    </r>
    <r>
      <rPr>
        <sz val="10"/>
        <rFont val="Times New Roman"/>
        <family val="1"/>
        <charset val="204"/>
      </rPr>
      <t>, жер., вор., латв., Фламенко, Латвия</t>
    </r>
  </si>
  <si>
    <t>ЭКВИ №1</t>
  </si>
  <si>
    <t>Зачёты: для юношей, спортсменов-любителей.</t>
  </si>
  <si>
    <t>Зачёт для юношей.</t>
  </si>
  <si>
    <t>Зачёт для спортсменов-любителей.</t>
  </si>
  <si>
    <r>
      <rPr>
        <b/>
        <sz val="11"/>
        <rFont val="Times New Roman"/>
        <family val="1"/>
        <charset val="204"/>
      </rPr>
      <t>Судьи: Н - Цветаева С.Н.</t>
    </r>
    <r>
      <rPr>
        <sz val="11"/>
        <rFont val="Times New Roman"/>
        <family val="1"/>
        <charset val="204"/>
      </rPr>
      <t xml:space="preserve"> (ВК, Московская обл.), </t>
    </r>
    <r>
      <rPr>
        <b/>
        <sz val="11"/>
        <rFont val="Times New Roman"/>
        <family val="1"/>
        <charset val="204"/>
      </rPr>
      <t>С - Гурьянова Г.В.</t>
    </r>
    <r>
      <rPr>
        <sz val="11"/>
        <rFont val="Times New Roman"/>
        <family val="1"/>
        <charset val="204"/>
      </rPr>
      <t xml:space="preserve"> (ВК, Московская обл.), </t>
    </r>
    <r>
      <rPr>
        <b/>
        <sz val="11"/>
        <rFont val="Times New Roman"/>
        <family val="1"/>
        <charset val="204"/>
      </rPr>
      <t xml:space="preserve">В - Ушакова О.А. </t>
    </r>
    <r>
      <rPr>
        <sz val="11"/>
        <rFont val="Times New Roman"/>
        <family val="1"/>
        <charset val="204"/>
      </rPr>
      <t>(1К, Московская обл.).</t>
    </r>
  </si>
  <si>
    <t>ЕЗДА ДЛЯ 4-ЛЕТНИХ ЛОШАДЕЙ</t>
  </si>
  <si>
    <r>
      <rPr>
        <b/>
        <sz val="12"/>
        <rFont val="Times New Roman"/>
        <family val="1"/>
        <charset val="204"/>
      </rPr>
      <t>Судьи: С - Ушакова О.А.</t>
    </r>
    <r>
      <rPr>
        <sz val="12"/>
        <rFont val="Times New Roman"/>
        <family val="1"/>
        <charset val="204"/>
      </rPr>
      <t xml:space="preserve"> (1К, Московская обл.), </t>
    </r>
    <r>
      <rPr>
        <b/>
        <sz val="12"/>
        <rFont val="Times New Roman"/>
        <family val="1"/>
        <charset val="204"/>
      </rPr>
      <t xml:space="preserve">Цветаева С.Н. </t>
    </r>
    <r>
      <rPr>
        <sz val="12"/>
        <rFont val="Times New Roman"/>
        <family val="1"/>
        <charset val="204"/>
      </rPr>
      <t xml:space="preserve">(ВК, Московская обл.), </t>
    </r>
    <r>
      <rPr>
        <b/>
        <sz val="12"/>
        <rFont val="Times New Roman"/>
        <family val="1"/>
        <charset val="204"/>
      </rPr>
      <t>Гурьянова Г.В.</t>
    </r>
    <r>
      <rPr>
        <sz val="12"/>
        <rFont val="Times New Roman"/>
        <family val="1"/>
        <charset val="204"/>
      </rPr>
      <t xml:space="preserve"> (ВК, Московская обл.).</t>
    </r>
  </si>
  <si>
    <r>
      <rPr>
        <b/>
        <sz val="10"/>
        <rFont val="Times New Roman"/>
        <family val="1"/>
        <charset val="204"/>
      </rPr>
      <t>ОСТАШЕВСКАЯ</t>
    </r>
    <r>
      <rPr>
        <sz val="10"/>
        <rFont val="Times New Roman"/>
        <family val="1"/>
        <charset val="204"/>
      </rPr>
      <t xml:space="preserve"> Анастасия, 2005</t>
    </r>
  </si>
  <si>
    <t>2 юн.</t>
  </si>
  <si>
    <r>
      <t>ИНСБУРГ-18</t>
    </r>
    <r>
      <rPr>
        <sz val="10"/>
        <rFont val="Times New Roman"/>
        <family val="1"/>
        <charset val="204"/>
      </rPr>
      <t>, мер., гнед., РВП, Ибар 9, Старожиловский к/з</t>
    </r>
  </si>
  <si>
    <t>1987</t>
  </si>
  <si>
    <r>
      <t xml:space="preserve">СИДОРОВА </t>
    </r>
    <r>
      <rPr>
        <sz val="10"/>
        <rFont val="Times New Roman"/>
        <family val="1"/>
        <charset val="204"/>
      </rPr>
      <t>Алёна</t>
    </r>
  </si>
  <si>
    <r>
      <t>ДЭВИТА WD-18</t>
    </r>
    <r>
      <rPr>
        <sz val="10"/>
        <rFont val="Times New Roman"/>
        <family val="1"/>
        <charset val="204"/>
      </rPr>
      <t>, коб.,т.-гнед., ганн., Дантандер Хит, к/з "Веедерн"</t>
    </r>
  </si>
  <si>
    <r>
      <rPr>
        <b/>
        <sz val="11"/>
        <rFont val="Times New Roman"/>
        <family val="1"/>
        <charset val="204"/>
      </rPr>
      <t>Судьи: В - Цветаева С.Н.</t>
    </r>
    <r>
      <rPr>
        <sz val="11"/>
        <rFont val="Times New Roman"/>
        <family val="1"/>
        <charset val="204"/>
      </rPr>
      <t xml:space="preserve"> (ВК, Московская обл.), </t>
    </r>
    <r>
      <rPr>
        <b/>
        <sz val="11"/>
        <rFont val="Times New Roman"/>
        <family val="1"/>
        <charset val="204"/>
      </rPr>
      <t xml:space="preserve">Гурьянова Г.В. </t>
    </r>
    <r>
      <rPr>
        <sz val="11"/>
        <rFont val="Times New Roman"/>
        <family val="1"/>
        <charset val="204"/>
      </rPr>
      <t xml:space="preserve">(ВК, Московская обл.); </t>
    </r>
    <r>
      <rPr>
        <b/>
        <sz val="11"/>
        <rFont val="Times New Roman"/>
        <family val="1"/>
        <charset val="204"/>
      </rPr>
      <t>С - Ущакова О.А.</t>
    </r>
    <r>
      <rPr>
        <sz val="11"/>
        <rFont val="Times New Roman"/>
        <family val="1"/>
        <charset val="204"/>
      </rPr>
      <t xml:space="preserve"> (1К, Московская обл.).</t>
    </r>
  </si>
  <si>
    <t>Зачёты: для детей, спортсменов-любителей, общий.</t>
  </si>
  <si>
    <t>Зачёт для детей.</t>
  </si>
  <si>
    <r>
      <t>ФАКТОРС-08</t>
    </r>
    <r>
      <rPr>
        <b/>
        <i/>
        <sz val="10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жер., вор., латв., Фламенко, Латвия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</si>
</sst>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7" formatCode="000000"/>
  </numFmts>
  <fonts count="36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6"/>
      <name val="Arial"/>
      <family val="2"/>
      <charset val="204"/>
    </font>
    <font>
      <sz val="10"/>
      <name val="Arial Cyr"/>
      <family val="2"/>
    </font>
    <font>
      <b/>
      <sz val="9"/>
      <name val="Times New Roman"/>
      <family val="1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</font>
    <font>
      <sz val="9"/>
      <color indexed="8"/>
      <name val="Times New Roman"/>
      <family val="1"/>
      <charset val="204"/>
    </font>
    <font>
      <sz val="12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7">
    <xf numFmtId="0" fontId="0" fillId="0" borderId="0"/>
    <xf numFmtId="0" fontId="24" fillId="2" borderId="0" applyBorder="0" applyProtection="0"/>
    <xf numFmtId="0" fontId="2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8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4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3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30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3" fillId="0" borderId="0"/>
    <xf numFmtId="0" fontId="2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2" fillId="0" borderId="0"/>
    <xf numFmtId="0" fontId="6" fillId="0" borderId="1">
      <alignment horizontal="center" vertical="center"/>
      <protection locked="0"/>
    </xf>
    <xf numFmtId="0" fontId="6" fillId="0" borderId="1">
      <alignment horizontal="center" vertical="center"/>
      <protection locked="0"/>
    </xf>
    <xf numFmtId="0" fontId="6" fillId="0" borderId="1">
      <alignment horizontal="center" vertical="center"/>
      <protection locked="0"/>
    </xf>
    <xf numFmtId="0" fontId="6" fillId="0" borderId="1">
      <alignment horizontal="center" vertical="center"/>
      <protection locked="0"/>
    </xf>
    <xf numFmtId="0" fontId="6" fillId="0" borderId="1">
      <alignment horizontal="center" vertical="center"/>
      <protection locked="0"/>
    </xf>
    <xf numFmtId="0" fontId="2" fillId="0" borderId="0"/>
    <xf numFmtId="0" fontId="1" fillId="0" borderId="0"/>
    <xf numFmtId="0" fontId="1" fillId="0" borderId="0"/>
    <xf numFmtId="0" fontId="31" fillId="0" borderId="0"/>
  </cellStyleXfs>
  <cellXfs count="283">
    <xf numFmtId="0" fontId="0" fillId="0" borderId="0" xfId="0"/>
    <xf numFmtId="0" fontId="2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6" fillId="0" borderId="0" xfId="0" applyFont="1"/>
    <xf numFmtId="49" fontId="1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3" fillId="0" borderId="0" xfId="0" applyFont="1"/>
    <xf numFmtId="0" fontId="10" fillId="0" borderId="0" xfId="0" applyFont="1" applyAlignment="1">
      <alignment vertical="top"/>
    </xf>
    <xf numFmtId="0" fontId="11" fillId="0" borderId="0" xfId="0" applyFont="1" applyAlignment="1"/>
    <xf numFmtId="0" fontId="11" fillId="0" borderId="0" xfId="33" applyFont="1" applyAlignment="1"/>
    <xf numFmtId="0" fontId="11" fillId="0" borderId="0" xfId="33" applyFont="1" applyAlignment="1">
      <alignment wrapText="1"/>
    </xf>
    <xf numFmtId="0" fontId="11" fillId="0" borderId="0" xfId="33" applyFont="1" applyBorder="1" applyAlignment="1">
      <alignment horizontal="left"/>
    </xf>
    <xf numFmtId="0" fontId="10" fillId="0" borderId="0" xfId="33" applyFont="1" applyAlignment="1">
      <alignment horizontal="left"/>
    </xf>
    <xf numFmtId="0" fontId="10" fillId="0" borderId="0" xfId="0" applyFont="1" applyAlignment="1"/>
    <xf numFmtId="0" fontId="4" fillId="0" borderId="0" xfId="0" applyFont="1" applyAlignment="1"/>
    <xf numFmtId="0" fontId="11" fillId="0" borderId="0" xfId="0" applyFont="1" applyFill="1" applyBorder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6" fillId="0" borderId="0" xfId="0" applyFont="1" applyAlignment="1"/>
    <xf numFmtId="0" fontId="11" fillId="0" borderId="0" xfId="0" applyFont="1" applyFill="1" applyBorder="1" applyAlignment="1">
      <alignment horizontal="left"/>
    </xf>
    <xf numFmtId="0" fontId="0" fillId="0" borderId="0" xfId="0" applyAlignment="1"/>
    <xf numFmtId="165" fontId="6" fillId="0" borderId="1" xfId="33" applyNumberFormat="1" applyFont="1" applyBorder="1" applyAlignment="1">
      <alignment horizontal="center" vertical="center"/>
    </xf>
    <xf numFmtId="0" fontId="6" fillId="0" borderId="0" xfId="33" applyFont="1" applyBorder="1" applyAlignment="1">
      <alignment horizontal="center" vertical="center"/>
    </xf>
    <xf numFmtId="0" fontId="6" fillId="0" borderId="0" xfId="33" applyNumberFormat="1" applyFont="1" applyBorder="1" applyAlignment="1">
      <alignment horizontal="center" vertical="center"/>
    </xf>
    <xf numFmtId="165" fontId="6" fillId="0" borderId="0" xfId="33" applyNumberFormat="1" applyFont="1" applyBorder="1" applyAlignment="1">
      <alignment horizontal="center" vertical="center"/>
    </xf>
    <xf numFmtId="165" fontId="7" fillId="0" borderId="0" xfId="33" applyNumberFormat="1" applyFont="1" applyBorder="1" applyAlignment="1">
      <alignment horizontal="center" vertical="center"/>
    </xf>
    <xf numFmtId="0" fontId="7" fillId="0" borderId="0" xfId="67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67" applyFont="1" applyFill="1" applyBorder="1" applyAlignment="1" applyProtection="1">
      <alignment horizontal="center" vertical="center" wrapText="1"/>
      <protection locked="0"/>
    </xf>
    <xf numFmtId="0" fontId="2" fillId="0" borderId="0" xfId="33" applyBorder="1" applyAlignment="1">
      <alignment vertical="center"/>
    </xf>
    <xf numFmtId="0" fontId="7" fillId="0" borderId="1" xfId="7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21" applyFont="1" applyFill="1" applyBorder="1" applyAlignment="1" applyProtection="1">
      <alignment horizontal="left" vertical="center" wrapText="1"/>
      <protection locked="0"/>
    </xf>
    <xf numFmtId="164" fontId="6" fillId="0" borderId="1" xfId="33" applyNumberFormat="1" applyFont="1" applyBorder="1" applyAlignment="1">
      <alignment horizontal="center" vertical="center"/>
    </xf>
    <xf numFmtId="0" fontId="7" fillId="0" borderId="1" xfId="71" applyFont="1" applyFill="1" applyBorder="1" applyAlignment="1">
      <alignment horizontal="left" vertical="center" wrapText="1"/>
    </xf>
    <xf numFmtId="0" fontId="7" fillId="0" borderId="1" xfId="63" applyFont="1" applyFill="1" applyBorder="1" applyAlignment="1">
      <alignment horizontal="left" vertical="center" wrapText="1"/>
    </xf>
    <xf numFmtId="0" fontId="0" fillId="0" borderId="0" xfId="0" applyFill="1"/>
    <xf numFmtId="0" fontId="6" fillId="0" borderId="2" xfId="45" applyFont="1" applyFill="1" applyBorder="1" applyAlignment="1">
      <alignment horizontal="center" vertical="center"/>
    </xf>
    <xf numFmtId="0" fontId="6" fillId="0" borderId="1" xfId="33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76" applyFont="1" applyFill="1" applyBorder="1" applyAlignment="1">
      <alignment horizontal="left" vertical="center" wrapText="1"/>
    </xf>
    <xf numFmtId="0" fontId="7" fillId="0" borderId="1" xfId="77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164" fontId="6" fillId="0" borderId="4" xfId="33" applyNumberFormat="1" applyFont="1" applyBorder="1" applyAlignment="1">
      <alignment horizontal="center" vertical="center"/>
    </xf>
    <xf numFmtId="165" fontId="6" fillId="0" borderId="4" xfId="33" applyNumberFormat="1" applyFont="1" applyBorder="1" applyAlignment="1">
      <alignment horizontal="center" vertical="center"/>
    </xf>
    <xf numFmtId="0" fontId="6" fillId="0" borderId="4" xfId="33" applyNumberFormat="1" applyFont="1" applyBorder="1" applyAlignment="1">
      <alignment horizontal="center" vertical="center"/>
    </xf>
    <xf numFmtId="0" fontId="6" fillId="0" borderId="4" xfId="33" applyFont="1" applyBorder="1" applyAlignment="1">
      <alignment horizontal="center" vertical="center"/>
    </xf>
    <xf numFmtId="0" fontId="11" fillId="0" borderId="0" xfId="33" applyFont="1" applyFill="1" applyAlignment="1">
      <alignment wrapText="1"/>
    </xf>
    <xf numFmtId="0" fontId="11" fillId="0" borderId="0" xfId="33" applyFont="1" applyFill="1" applyBorder="1" applyAlignment="1">
      <alignment horizontal="left"/>
    </xf>
    <xf numFmtId="0" fontId="10" fillId="0" borderId="0" xfId="33" applyFont="1" applyFill="1" applyAlignment="1">
      <alignment horizontal="left"/>
    </xf>
    <xf numFmtId="0" fontId="10" fillId="0" borderId="0" xfId="0" applyFont="1" applyFill="1" applyAlignment="1"/>
    <xf numFmtId="0" fontId="11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/>
    <xf numFmtId="0" fontId="11" fillId="0" borderId="0" xfId="0" applyFont="1" applyFill="1" applyAlignment="1">
      <alignment horizontal="left"/>
    </xf>
    <xf numFmtId="0" fontId="10" fillId="0" borderId="5" xfId="33" applyFont="1" applyBorder="1" applyAlignment="1">
      <alignment horizontal="center" vertical="center" textRotation="90"/>
    </xf>
    <xf numFmtId="0" fontId="10" fillId="0" borderId="5" xfId="33" applyFont="1" applyBorder="1" applyAlignment="1">
      <alignment horizontal="center" vertical="center"/>
    </xf>
    <xf numFmtId="165" fontId="7" fillId="0" borderId="4" xfId="33" applyNumberFormat="1" applyFont="1" applyFill="1" applyBorder="1" applyAlignment="1">
      <alignment horizontal="center" vertical="center"/>
    </xf>
    <xf numFmtId="0" fontId="6" fillId="0" borderId="1" xfId="45" applyFont="1" applyFill="1" applyBorder="1" applyAlignment="1">
      <alignment horizontal="center" vertical="center"/>
    </xf>
    <xf numFmtId="0" fontId="7" fillId="0" borderId="1" xfId="69" applyFont="1" applyFill="1" applyBorder="1" applyAlignment="1" applyProtection="1">
      <alignment vertical="center" wrapText="1"/>
      <protection locked="0"/>
    </xf>
    <xf numFmtId="49" fontId="7" fillId="0" borderId="1" xfId="0" applyNumberFormat="1" applyFont="1" applyFill="1" applyBorder="1" applyAlignment="1">
      <alignment horizontal="left" vertical="center" wrapText="1"/>
    </xf>
    <xf numFmtId="0" fontId="6" fillId="0" borderId="1" xfId="33" applyNumberFormat="1" applyFont="1" applyBorder="1" applyAlignment="1">
      <alignment horizontal="center" vertical="center"/>
    </xf>
    <xf numFmtId="165" fontId="7" fillId="0" borderId="1" xfId="33" applyNumberFormat="1" applyFont="1" applyBorder="1" applyAlignment="1">
      <alignment horizontal="center" vertical="center"/>
    </xf>
    <xf numFmtId="165" fontId="7" fillId="0" borderId="1" xfId="33" applyNumberFormat="1" applyFont="1" applyFill="1" applyBorder="1" applyAlignment="1">
      <alignment horizontal="center" vertical="center"/>
    </xf>
    <xf numFmtId="0" fontId="7" fillId="0" borderId="1" xfId="74" applyFont="1" applyFill="1" applyBorder="1" applyAlignment="1">
      <alignment horizontal="left" vertical="center" wrapText="1"/>
    </xf>
    <xf numFmtId="0" fontId="6" fillId="0" borderId="0" xfId="45" applyFont="1" applyFill="1" applyBorder="1" applyAlignment="1">
      <alignment horizontal="center" vertical="center"/>
    </xf>
    <xf numFmtId="0" fontId="10" fillId="0" borderId="0" xfId="33" applyNumberFormat="1" applyFont="1" applyFill="1" applyAlignment="1">
      <alignment horizontal="left"/>
    </xf>
    <xf numFmtId="0" fontId="10" fillId="0" borderId="0" xfId="10" applyFont="1" applyFill="1" applyAlignment="1">
      <alignment wrapText="1"/>
    </xf>
    <xf numFmtId="164" fontId="8" fillId="0" borderId="0" xfId="10" applyNumberFormat="1" applyFont="1" applyFill="1" applyBorder="1" applyAlignment="1">
      <alignment horizontal="center" vertical="center"/>
    </xf>
    <xf numFmtId="0" fontId="22" fillId="0" borderId="0" xfId="45" applyFont="1" applyFill="1" applyBorder="1" applyAlignment="1">
      <alignment horizontal="center" vertical="center"/>
    </xf>
    <xf numFmtId="0" fontId="8" fillId="0" borderId="0" xfId="10" applyFont="1" applyFill="1" applyBorder="1" applyAlignment="1">
      <alignment horizontal="center" vertical="center"/>
    </xf>
    <xf numFmtId="164" fontId="6" fillId="0" borderId="1" xfId="10" applyNumberFormat="1" applyFont="1" applyFill="1" applyBorder="1" applyAlignment="1">
      <alignment horizontal="center" vertical="center"/>
    </xf>
    <xf numFmtId="0" fontId="19" fillId="0" borderId="1" xfId="45" applyFont="1" applyFill="1" applyBorder="1" applyAlignment="1">
      <alignment horizontal="center" vertical="center"/>
    </xf>
    <xf numFmtId="0" fontId="6" fillId="0" borderId="1" xfId="10" applyFont="1" applyFill="1" applyBorder="1" applyAlignment="1">
      <alignment horizontal="center" vertical="center"/>
    </xf>
    <xf numFmtId="0" fontId="7" fillId="0" borderId="1" xfId="76" applyFont="1" applyFill="1" applyBorder="1" applyAlignment="1" applyProtection="1">
      <alignment horizontal="left" vertical="center" wrapText="1"/>
      <protection hidden="1"/>
    </xf>
    <xf numFmtId="49" fontId="6" fillId="0" borderId="1" xfId="7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10" fillId="0" borderId="0" xfId="10" applyFont="1" applyFill="1" applyAlignment="1"/>
    <xf numFmtId="49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6" fillId="0" borderId="0" xfId="68" applyFont="1" applyFill="1" applyBorder="1" applyAlignment="1" applyProtection="1">
      <alignment vertical="center" wrapText="1"/>
      <protection locked="0"/>
    </xf>
    <xf numFmtId="0" fontId="7" fillId="0" borderId="0" xfId="34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11" fillId="0" borderId="0" xfId="33" applyFont="1" applyFill="1" applyAlignment="1"/>
    <xf numFmtId="0" fontId="10" fillId="0" borderId="0" xfId="10" applyFont="1" applyFill="1" applyAlignment="1">
      <alignment horizontal="center"/>
    </xf>
    <xf numFmtId="0" fontId="10" fillId="0" borderId="3" xfId="10" applyFont="1" applyFill="1" applyBorder="1" applyAlignment="1">
      <alignment horizontal="center" vertical="center"/>
    </xf>
    <xf numFmtId="0" fontId="10" fillId="0" borderId="3" xfId="33" applyFont="1" applyFill="1" applyBorder="1" applyAlignment="1">
      <alignment horizontal="center" vertical="center" textRotation="90"/>
    </xf>
    <xf numFmtId="0" fontId="7" fillId="0" borderId="4" xfId="0" applyFont="1" applyFill="1" applyBorder="1" applyAlignment="1">
      <alignment horizontal="center" vertical="center"/>
    </xf>
    <xf numFmtId="165" fontId="21" fillId="0" borderId="0" xfId="33" applyNumberFormat="1" applyFont="1" applyFill="1" applyBorder="1" applyAlignment="1">
      <alignment horizontal="center" vertical="center"/>
    </xf>
    <xf numFmtId="165" fontId="9" fillId="0" borderId="0" xfId="33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3" fillId="0" borderId="0" xfId="10" applyFont="1" applyFill="1" applyAlignment="1"/>
    <xf numFmtId="0" fontId="8" fillId="0" borderId="0" xfId="0" applyFont="1" applyFill="1" applyAlignment="1"/>
    <xf numFmtId="0" fontId="7" fillId="0" borderId="1" xfId="66" applyFont="1" applyFill="1" applyBorder="1" applyAlignment="1">
      <alignment horizontal="left" vertical="center" wrapText="1"/>
    </xf>
    <xf numFmtId="0" fontId="6" fillId="0" borderId="7" xfId="45" applyFont="1" applyFill="1" applyBorder="1" applyAlignment="1">
      <alignment horizontal="center" vertical="center"/>
    </xf>
    <xf numFmtId="0" fontId="6" fillId="0" borderId="1" xfId="12" applyFont="1" applyFill="1" applyBorder="1" applyAlignment="1">
      <alignment horizontal="left" vertical="center" wrapText="1"/>
    </xf>
    <xf numFmtId="0" fontId="7" fillId="0" borderId="1" xfId="52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72" applyFont="1" applyFill="1" applyBorder="1" applyAlignment="1">
      <alignment horizontal="left" vertical="center" wrapText="1"/>
    </xf>
    <xf numFmtId="165" fontId="6" fillId="0" borderId="1" xfId="33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73" applyFont="1" applyFill="1" applyBorder="1" applyAlignment="1" applyProtection="1">
      <alignment horizontal="left" vertical="center" wrapText="1"/>
      <protection locked="0"/>
    </xf>
    <xf numFmtId="49" fontId="12" fillId="0" borderId="1" xfId="74" applyNumberFormat="1" applyFont="1" applyFill="1" applyBorder="1" applyAlignment="1">
      <alignment horizontal="center" vertical="center" wrapText="1"/>
    </xf>
    <xf numFmtId="0" fontId="7" fillId="0" borderId="1" xfId="75" applyFont="1" applyFill="1" applyBorder="1" applyAlignment="1">
      <alignment horizontal="left" vertical="center" wrapText="1"/>
    </xf>
    <xf numFmtId="49" fontId="26" fillId="0" borderId="1" xfId="5" applyNumberFormat="1" applyFont="1" applyFill="1" applyBorder="1" applyAlignment="1">
      <alignment horizontal="center" vertical="center"/>
    </xf>
    <xf numFmtId="0" fontId="26" fillId="0" borderId="1" xfId="5" applyFont="1" applyFill="1" applyBorder="1" applyAlignment="1">
      <alignment horizontal="center" vertical="center" wrapText="1"/>
    </xf>
    <xf numFmtId="0" fontId="6" fillId="0" borderId="1" xfId="73" applyFont="1" applyFill="1" applyBorder="1" applyAlignment="1" applyProtection="1">
      <alignment horizontal="center" vertical="center" wrapText="1"/>
      <protection locked="0"/>
    </xf>
    <xf numFmtId="0" fontId="7" fillId="0" borderId="1" xfId="68" applyFont="1" applyFill="1" applyBorder="1" applyAlignment="1" applyProtection="1">
      <alignment vertical="center" wrapText="1"/>
      <protection locked="0"/>
    </xf>
    <xf numFmtId="0" fontId="2" fillId="0" borderId="0" xfId="5"/>
    <xf numFmtId="0" fontId="13" fillId="0" borderId="0" xfId="5" applyFont="1"/>
    <xf numFmtId="0" fontId="10" fillId="0" borderId="0" xfId="5" applyFont="1" applyFill="1" applyAlignment="1"/>
    <xf numFmtId="0" fontId="10" fillId="0" borderId="0" xfId="5" applyFont="1" applyAlignment="1"/>
    <xf numFmtId="0" fontId="4" fillId="0" borderId="0" xfId="5" applyFont="1" applyAlignment="1"/>
    <xf numFmtId="0" fontId="11" fillId="0" borderId="0" xfId="5" applyFont="1" applyBorder="1" applyAlignment="1">
      <alignment vertical="center" wrapText="1"/>
    </xf>
    <xf numFmtId="0" fontId="7" fillId="0" borderId="1" xfId="5" applyFont="1" applyBorder="1" applyAlignment="1">
      <alignment horizontal="center" vertical="center"/>
    </xf>
    <xf numFmtId="0" fontId="4" fillId="0" borderId="0" xfId="5" applyFont="1" applyAlignment="1">
      <alignment vertical="top"/>
    </xf>
    <xf numFmtId="0" fontId="10" fillId="0" borderId="0" xfId="5" applyFont="1" applyAlignment="1">
      <alignment vertical="top"/>
    </xf>
    <xf numFmtId="0" fontId="11" fillId="0" borderId="0" xfId="5" applyFont="1" applyFill="1" applyBorder="1" applyAlignment="1">
      <alignment horizontal="left" vertical="top"/>
    </xf>
    <xf numFmtId="0" fontId="11" fillId="0" borderId="0" xfId="5" applyFont="1" applyFill="1" applyAlignment="1">
      <alignment vertical="top"/>
    </xf>
    <xf numFmtId="0" fontId="10" fillId="0" borderId="0" xfId="5" applyFont="1" applyFill="1" applyAlignment="1">
      <alignment vertical="top"/>
    </xf>
    <xf numFmtId="0" fontId="11" fillId="0" borderId="0" xfId="5" applyFont="1" applyFill="1" applyAlignment="1">
      <alignment horizontal="left" vertical="top"/>
    </xf>
    <xf numFmtId="0" fontId="2" fillId="0" borderId="0" xfId="5" applyAlignment="1"/>
    <xf numFmtId="0" fontId="6" fillId="0" borderId="0" xfId="5" applyFont="1" applyAlignment="1"/>
    <xf numFmtId="0" fontId="11" fillId="0" borderId="0" xfId="5" applyFont="1" applyFill="1" applyBorder="1" applyAlignment="1">
      <alignment horizontal="left"/>
    </xf>
    <xf numFmtId="0" fontId="11" fillId="0" borderId="0" xfId="5" applyFont="1" applyFill="1" applyAlignment="1"/>
    <xf numFmtId="0" fontId="11" fillId="0" borderId="0" xfId="5" applyFont="1" applyFill="1" applyAlignment="1">
      <alignment horizontal="left"/>
    </xf>
    <xf numFmtId="0" fontId="2" fillId="0" borderId="0" xfId="5" applyFont="1" applyFill="1"/>
    <xf numFmtId="0" fontId="2" fillId="0" borderId="0" xfId="5" applyFont="1"/>
    <xf numFmtId="0" fontId="2" fillId="0" borderId="0" xfId="5" applyFill="1"/>
    <xf numFmtId="0" fontId="7" fillId="0" borderId="1" xfId="33" applyFont="1" applyFill="1" applyBorder="1" applyAlignment="1">
      <alignment horizontal="left" vertical="center" wrapText="1"/>
    </xf>
    <xf numFmtId="49" fontId="6" fillId="0" borderId="1" xfId="34" applyNumberFormat="1" applyFont="1" applyFill="1" applyBorder="1" applyAlignment="1">
      <alignment horizontal="center" vertical="center"/>
    </xf>
    <xf numFmtId="49" fontId="12" fillId="0" borderId="1" xfId="34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64" applyFont="1" applyFill="1" applyBorder="1" applyAlignment="1">
      <alignment horizontal="left" vertical="center" wrapText="1"/>
    </xf>
    <xf numFmtId="0" fontId="19" fillId="0" borderId="1" xfId="5" applyFont="1" applyFill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center" vertical="center"/>
    </xf>
    <xf numFmtId="0" fontId="10" fillId="0" borderId="4" xfId="10" applyFont="1" applyFill="1" applyBorder="1"/>
    <xf numFmtId="164" fontId="6" fillId="0" borderId="4" xfId="10" applyNumberFormat="1" applyFont="1" applyFill="1" applyBorder="1" applyAlignment="1">
      <alignment horizontal="center" vertical="center"/>
    </xf>
    <xf numFmtId="0" fontId="19" fillId="0" borderId="4" xfId="45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/>
    </xf>
    <xf numFmtId="0" fontId="20" fillId="0" borderId="3" xfId="33" applyFont="1" applyFill="1" applyBorder="1" applyAlignment="1">
      <alignment horizontal="center" vertical="center" wrapText="1"/>
    </xf>
    <xf numFmtId="0" fontId="20" fillId="0" borderId="3" xfId="33" applyFont="1" applyFill="1" applyBorder="1" applyAlignment="1">
      <alignment horizontal="center" vertical="center"/>
    </xf>
    <xf numFmtId="0" fontId="6" fillId="0" borderId="1" xfId="76" applyFont="1" applyFill="1" applyBorder="1" applyAlignment="1">
      <alignment horizontal="left" vertical="center" wrapText="1"/>
    </xf>
    <xf numFmtId="0" fontId="6" fillId="0" borderId="1" xfId="67" applyFont="1" applyFill="1" applyBorder="1" applyAlignment="1" applyProtection="1">
      <alignment horizontal="center" vertical="center" wrapText="1"/>
      <protection locked="0"/>
    </xf>
    <xf numFmtId="0" fontId="32" fillId="0" borderId="9" xfId="0" applyFont="1" applyFill="1" applyBorder="1" applyAlignment="1">
      <alignment horizontal="center" vertical="center"/>
    </xf>
    <xf numFmtId="0" fontId="10" fillId="0" borderId="3" xfId="5" applyFont="1" applyBorder="1"/>
    <xf numFmtId="0" fontId="32" fillId="0" borderId="10" xfId="0" applyFont="1" applyFill="1" applyBorder="1" applyAlignment="1">
      <alignment horizontal="center" vertical="center" wrapText="1"/>
    </xf>
    <xf numFmtId="49" fontId="6" fillId="0" borderId="1" xfId="76" applyNumberFormat="1" applyFont="1" applyFill="1" applyBorder="1" applyAlignment="1">
      <alignment horizontal="center" vertical="center" wrapText="1"/>
    </xf>
    <xf numFmtId="49" fontId="12" fillId="0" borderId="1" xfId="65" applyNumberFormat="1" applyFont="1" applyFill="1" applyBorder="1" applyAlignment="1">
      <alignment horizontal="center" vertical="center" wrapText="1"/>
    </xf>
    <xf numFmtId="0" fontId="6" fillId="0" borderId="1" xfId="65" applyFont="1" applyFill="1" applyBorder="1" applyAlignment="1">
      <alignment horizontal="center" vertical="center" wrapText="1"/>
    </xf>
    <xf numFmtId="0" fontId="7" fillId="0" borderId="1" xfId="68" applyFont="1" applyFill="1" applyBorder="1" applyAlignment="1" applyProtection="1">
      <alignment horizontal="left" vertical="center" wrapText="1"/>
      <protection locked="0"/>
    </xf>
    <xf numFmtId="49" fontId="6" fillId="0" borderId="1" xfId="63" applyNumberFormat="1" applyFont="1" applyFill="1" applyBorder="1" applyAlignment="1">
      <alignment horizontal="center" vertical="center" wrapText="1"/>
    </xf>
    <xf numFmtId="0" fontId="6" fillId="0" borderId="1" xfId="76" applyFont="1" applyFill="1" applyBorder="1" applyAlignment="1">
      <alignment horizontal="center" vertical="center"/>
    </xf>
    <xf numFmtId="49" fontId="12" fillId="0" borderId="1" xfId="12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6" fillId="0" borderId="1" xfId="72" applyNumberFormat="1" applyFont="1" applyFill="1" applyBorder="1" applyAlignment="1">
      <alignment horizontal="center" vertical="center" wrapText="1"/>
    </xf>
    <xf numFmtId="0" fontId="7" fillId="0" borderId="1" xfId="83" applyFont="1" applyFill="1" applyBorder="1" applyAlignment="1" applyProtection="1">
      <alignment vertical="center" wrapText="1"/>
      <protection locked="0"/>
    </xf>
    <xf numFmtId="0" fontId="7" fillId="0" borderId="9" xfId="63" applyFont="1" applyFill="1" applyBorder="1" applyAlignment="1">
      <alignment horizontal="left" vertical="center" wrapText="1"/>
    </xf>
    <xf numFmtId="167" fontId="12" fillId="0" borderId="1" xfId="2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2" fillId="0" borderId="0" xfId="10"/>
    <xf numFmtId="0" fontId="11" fillId="0" borderId="0" xfId="10" applyFont="1" applyBorder="1" applyAlignment="1"/>
    <xf numFmtId="0" fontId="11" fillId="0" borderId="0" xfId="10" applyFont="1" applyFill="1" applyBorder="1" applyAlignment="1"/>
    <xf numFmtId="0" fontId="6" fillId="0" borderId="0" xfId="10" applyFont="1" applyFill="1" applyAlignment="1">
      <alignment horizontal="center" vertical="center"/>
    </xf>
    <xf numFmtId="0" fontId="6" fillId="0" borderId="0" xfId="10" applyFont="1" applyAlignment="1">
      <alignment horizontal="center" vertical="center"/>
    </xf>
    <xf numFmtId="0" fontId="2" fillId="0" borderId="0" xfId="10" applyAlignment="1"/>
    <xf numFmtId="164" fontId="6" fillId="0" borderId="1" xfId="10" applyNumberFormat="1" applyFont="1" applyBorder="1" applyAlignment="1">
      <alignment horizontal="center" vertical="center"/>
    </xf>
    <xf numFmtId="0" fontId="10" fillId="0" borderId="1" xfId="33" applyFont="1" applyBorder="1" applyAlignment="1">
      <alignment horizontal="center" vertical="center" wrapText="1"/>
    </xf>
    <xf numFmtId="165" fontId="7" fillId="0" borderId="1" xfId="10" applyNumberFormat="1" applyFont="1" applyBorder="1" applyAlignment="1">
      <alignment horizontal="center" vertical="center"/>
    </xf>
    <xf numFmtId="0" fontId="2" fillId="0" borderId="0" xfId="10" applyFill="1"/>
    <xf numFmtId="0" fontId="10" fillId="0" borderId="0" xfId="10" applyFont="1" applyAlignment="1">
      <alignment vertical="top"/>
    </xf>
    <xf numFmtId="0" fontId="10" fillId="0" borderId="0" xfId="10" applyFont="1" applyFill="1" applyAlignment="1">
      <alignment vertical="top"/>
    </xf>
    <xf numFmtId="0" fontId="11" fillId="0" borderId="0" xfId="10" applyFont="1" applyFill="1" applyBorder="1" applyAlignment="1">
      <alignment horizontal="left" vertical="top"/>
    </xf>
    <xf numFmtId="0" fontId="2" fillId="0" borderId="0" xfId="10" applyFill="1" applyAlignment="1">
      <alignment vertical="top"/>
    </xf>
    <xf numFmtId="0" fontId="11" fillId="0" borderId="0" xfId="10" applyFont="1" applyFill="1" applyAlignment="1">
      <alignment vertical="top"/>
    </xf>
    <xf numFmtId="0" fontId="11" fillId="0" borderId="0" xfId="10" applyFont="1" applyFill="1" applyAlignment="1">
      <alignment horizontal="left" vertical="top"/>
    </xf>
    <xf numFmtId="0" fontId="2" fillId="0" borderId="0" xfId="10" applyAlignment="1">
      <alignment vertical="top"/>
    </xf>
    <xf numFmtId="0" fontId="6" fillId="0" borderId="0" xfId="10" applyFont="1" applyAlignment="1"/>
    <xf numFmtId="0" fontId="6" fillId="0" borderId="0" xfId="10" applyFont="1" applyFill="1" applyAlignment="1"/>
    <xf numFmtId="0" fontId="11" fillId="0" borderId="0" xfId="10" applyFont="1" applyFill="1" applyBorder="1" applyAlignment="1">
      <alignment horizontal="left"/>
    </xf>
    <xf numFmtId="0" fontId="11" fillId="0" borderId="0" xfId="10" applyFont="1" applyFill="1" applyAlignment="1"/>
    <xf numFmtId="0" fontId="11" fillId="0" borderId="0" xfId="10" applyFont="1" applyFill="1" applyAlignment="1">
      <alignment horizontal="left"/>
    </xf>
    <xf numFmtId="0" fontId="4" fillId="0" borderId="0" xfId="10" applyFont="1" applyAlignment="1">
      <alignment vertical="top"/>
    </xf>
    <xf numFmtId="0" fontId="7" fillId="0" borderId="0" xfId="68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164" fontId="6" fillId="0" borderId="0" xfId="33" applyNumberFormat="1" applyFont="1" applyBorder="1" applyAlignment="1">
      <alignment horizontal="center" vertical="center"/>
    </xf>
    <xf numFmtId="0" fontId="19" fillId="0" borderId="0" xfId="45" applyFont="1" applyFill="1" applyBorder="1" applyAlignment="1">
      <alignment horizontal="center" vertical="center"/>
    </xf>
    <xf numFmtId="0" fontId="11" fillId="0" borderId="1" xfId="69" applyFont="1" applyFill="1" applyBorder="1" applyAlignment="1" applyProtection="1">
      <alignment horizontal="center" vertical="center" textRotation="90" wrapText="1"/>
      <protection locked="0"/>
    </xf>
    <xf numFmtId="0" fontId="8" fillId="0" borderId="0" xfId="0" applyFont="1" applyAlignment="1">
      <alignment horizontal="center" vertical="center"/>
    </xf>
    <xf numFmtId="0" fontId="27" fillId="0" borderId="10" xfId="33" applyFont="1" applyBorder="1" applyAlignment="1">
      <alignment horizontal="center" vertical="center"/>
    </xf>
    <xf numFmtId="0" fontId="27" fillId="0" borderId="11" xfId="33" applyFont="1" applyBorder="1" applyAlignment="1">
      <alignment horizontal="center" vertical="center"/>
    </xf>
    <xf numFmtId="0" fontId="27" fillId="0" borderId="8" xfId="33" applyFont="1" applyBorder="1" applyAlignment="1">
      <alignment horizontal="center" vertical="center"/>
    </xf>
    <xf numFmtId="0" fontId="11" fillId="0" borderId="14" xfId="33" applyFont="1" applyBorder="1" applyAlignment="1">
      <alignment horizontal="center" vertical="center" textRotation="90" wrapText="1"/>
    </xf>
    <xf numFmtId="0" fontId="11" fillId="0" borderId="7" xfId="33" applyFont="1" applyBorder="1" applyAlignment="1">
      <alignment horizontal="center" vertical="center" textRotation="90" wrapText="1"/>
    </xf>
    <xf numFmtId="0" fontId="15" fillId="0" borderId="3" xfId="10" applyFont="1" applyBorder="1" applyAlignment="1">
      <alignment horizontal="center" vertical="center" textRotation="90" wrapText="1"/>
    </xf>
    <xf numFmtId="0" fontId="15" fillId="0" borderId="4" xfId="10" applyFont="1" applyBorder="1" applyAlignment="1">
      <alignment horizontal="center" vertical="center" textRotation="90" wrapText="1"/>
    </xf>
    <xf numFmtId="0" fontId="11" fillId="0" borderId="15" xfId="33" applyFont="1" applyBorder="1" applyAlignment="1">
      <alignment horizontal="center" vertical="center" wrapText="1"/>
    </xf>
    <xf numFmtId="0" fontId="11" fillId="0" borderId="16" xfId="33" applyFont="1" applyBorder="1" applyAlignment="1">
      <alignment horizontal="center" vertical="center" wrapText="1"/>
    </xf>
    <xf numFmtId="0" fontId="11" fillId="0" borderId="17" xfId="33" applyFont="1" applyBorder="1" applyAlignment="1">
      <alignment horizontal="center" vertical="center" wrapText="1"/>
    </xf>
    <xf numFmtId="0" fontId="15" fillId="0" borderId="1" xfId="10" applyFont="1" applyBorder="1" applyAlignment="1">
      <alignment horizontal="center" vertical="center" textRotation="90" wrapText="1"/>
    </xf>
    <xf numFmtId="0" fontId="11" fillId="0" borderId="14" xfId="33" applyFont="1" applyFill="1" applyBorder="1" applyAlignment="1">
      <alignment horizontal="center" vertical="center" wrapText="1"/>
    </xf>
    <xf numFmtId="0" fontId="11" fillId="0" borderId="7" xfId="33" applyFont="1" applyFill="1" applyBorder="1" applyAlignment="1">
      <alignment horizontal="center" vertical="center" wrapText="1"/>
    </xf>
    <xf numFmtId="0" fontId="11" fillId="0" borderId="3" xfId="10" applyFont="1" applyBorder="1" applyAlignment="1">
      <alignment horizontal="center" vertical="center" wrapText="1"/>
    </xf>
    <xf numFmtId="0" fontId="11" fillId="0" borderId="4" xfId="10" applyFont="1" applyBorder="1" applyAlignment="1">
      <alignment horizontal="center" vertical="center" wrapText="1"/>
    </xf>
    <xf numFmtId="0" fontId="11" fillId="0" borderId="0" xfId="5" applyFont="1" applyBorder="1" applyAlignment="1">
      <alignment horizontal="right"/>
    </xf>
    <xf numFmtId="0" fontId="11" fillId="0" borderId="3" xfId="5" applyFont="1" applyFill="1" applyBorder="1" applyAlignment="1">
      <alignment horizontal="center" vertical="center" wrapText="1"/>
    </xf>
    <xf numFmtId="0" fontId="11" fillId="0" borderId="4" xfId="5" applyFont="1" applyFill="1" applyBorder="1" applyAlignment="1">
      <alignment horizontal="center" vertical="center" wrapText="1"/>
    </xf>
    <xf numFmtId="0" fontId="11" fillId="0" borderId="18" xfId="33" applyFont="1" applyFill="1" applyBorder="1" applyAlignment="1">
      <alignment horizontal="center" vertical="center" wrapText="1"/>
    </xf>
    <xf numFmtId="0" fontId="11" fillId="0" borderId="19" xfId="33" applyFont="1" applyFill="1" applyBorder="1" applyAlignment="1">
      <alignment horizontal="center" vertical="center" wrapText="1"/>
    </xf>
    <xf numFmtId="0" fontId="11" fillId="0" borderId="1" xfId="5" applyFont="1" applyBorder="1" applyAlignment="1">
      <alignment horizontal="center" vertical="center" textRotation="90" wrapText="1"/>
    </xf>
    <xf numFmtId="0" fontId="10" fillId="0" borderId="3" xfId="5" applyFont="1" applyBorder="1"/>
    <xf numFmtId="0" fontId="10" fillId="0" borderId="4" xfId="5" applyFont="1" applyFill="1" applyBorder="1" applyAlignment="1"/>
    <xf numFmtId="0" fontId="11" fillId="0" borderId="12" xfId="10" applyFont="1" applyFill="1" applyBorder="1" applyAlignment="1">
      <alignment horizontal="center" vertical="center" textRotation="90" wrapText="1"/>
    </xf>
    <xf numFmtId="0" fontId="11" fillId="0" borderId="13" xfId="10" applyFont="1" applyFill="1" applyBorder="1" applyAlignment="1">
      <alignment horizontal="center" vertical="center" wrapText="1"/>
    </xf>
    <xf numFmtId="0" fontId="8" fillId="0" borderId="0" xfId="5" applyFont="1" applyAlignment="1">
      <alignment horizontal="center" vertical="center"/>
    </xf>
    <xf numFmtId="0" fontId="28" fillId="0" borderId="0" xfId="5" applyFont="1" applyAlignment="1">
      <alignment horizontal="center" vertical="center"/>
    </xf>
    <xf numFmtId="0" fontId="10" fillId="0" borderId="0" xfId="5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8" xfId="33" applyFont="1" applyBorder="1" applyAlignment="1">
      <alignment horizontal="center" vertical="center" wrapText="1"/>
    </xf>
    <xf numFmtId="0" fontId="11" fillId="0" borderId="19" xfId="33" applyFont="1" applyBorder="1" applyAlignment="1">
      <alignment horizontal="center" vertical="center" wrapText="1"/>
    </xf>
    <xf numFmtId="0" fontId="11" fillId="0" borderId="14" xfId="33" applyFont="1" applyBorder="1" applyAlignment="1">
      <alignment horizontal="center" vertical="center" wrapText="1"/>
    </xf>
    <xf numFmtId="0" fontId="11" fillId="0" borderId="7" xfId="33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/>
    <xf numFmtId="0" fontId="11" fillId="0" borderId="12" xfId="10" applyFont="1" applyBorder="1" applyAlignment="1">
      <alignment horizontal="center" vertical="center" textRotation="90" wrapText="1"/>
    </xf>
    <xf numFmtId="0" fontId="11" fillId="0" borderId="13" xfId="1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0" fontId="11" fillId="0" borderId="3" xfId="10" applyFont="1" applyBorder="1" applyAlignment="1">
      <alignment horizontal="center" vertical="center" textRotation="90" wrapText="1"/>
    </xf>
    <xf numFmtId="0" fontId="11" fillId="0" borderId="4" xfId="10" applyFont="1" applyBorder="1" applyAlignment="1">
      <alignment horizontal="center" vertical="center" textRotation="90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" xfId="45" applyFont="1" applyFill="1" applyBorder="1" applyAlignment="1">
      <alignment horizontal="center" vertical="center"/>
    </xf>
    <xf numFmtId="0" fontId="11" fillId="0" borderId="1" xfId="10" applyFont="1" applyFill="1" applyBorder="1" applyAlignment="1">
      <alignment horizontal="center" vertical="center" wrapText="1"/>
    </xf>
    <xf numFmtId="0" fontId="11" fillId="0" borderId="3" xfId="10" applyFont="1" applyFill="1" applyBorder="1" applyAlignment="1">
      <alignment horizontal="center" vertical="center" wrapText="1"/>
    </xf>
    <xf numFmtId="0" fontId="15" fillId="0" borderId="1" xfId="10" applyFont="1" applyFill="1" applyBorder="1" applyAlignment="1">
      <alignment horizontal="center" vertical="center" textRotation="90" wrapText="1"/>
    </xf>
    <xf numFmtId="0" fontId="15" fillId="0" borderId="3" xfId="10" applyFont="1" applyFill="1" applyBorder="1" applyAlignment="1">
      <alignment horizontal="center" vertical="center" textRotation="90" wrapText="1"/>
    </xf>
    <xf numFmtId="0" fontId="15" fillId="0" borderId="20" xfId="10" applyFont="1" applyFill="1" applyBorder="1" applyAlignment="1">
      <alignment horizontal="center" vertical="center" textRotation="90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1" fillId="0" borderId="1" xfId="33" applyFont="1" applyFill="1" applyBorder="1" applyAlignment="1">
      <alignment horizontal="center" vertical="center" wrapText="1"/>
    </xf>
    <xf numFmtId="0" fontId="4" fillId="0" borderId="3" xfId="10" applyFont="1" applyFill="1" applyBorder="1" applyAlignment="1"/>
    <xf numFmtId="0" fontId="10" fillId="0" borderId="0" xfId="0" applyFont="1" applyFill="1" applyAlignment="1">
      <alignment horizontal="center" vertical="center"/>
    </xf>
    <xf numFmtId="0" fontId="11" fillId="0" borderId="6" xfId="10" applyFont="1" applyFill="1" applyBorder="1" applyAlignment="1">
      <alignment horizontal="right"/>
    </xf>
    <xf numFmtId="0" fontId="11" fillId="0" borderId="1" xfId="10" applyFont="1" applyFill="1" applyBorder="1" applyAlignment="1">
      <alignment horizontal="center" vertical="center" textRotation="90" wrapText="1"/>
    </xf>
    <xf numFmtId="0" fontId="11" fillId="0" borderId="3" xfId="10" applyFont="1" applyFill="1" applyBorder="1" applyAlignment="1">
      <alignment horizontal="center" vertical="center" textRotation="90" wrapText="1"/>
    </xf>
    <xf numFmtId="0" fontId="11" fillId="0" borderId="3" xfId="69" applyFont="1" applyFill="1" applyBorder="1" applyAlignment="1" applyProtection="1">
      <alignment horizontal="center" vertical="center" textRotation="90" wrapText="1"/>
      <protection locked="0"/>
    </xf>
    <xf numFmtId="0" fontId="11" fillId="0" borderId="20" xfId="10" applyFont="1" applyFill="1" applyBorder="1" applyAlignment="1">
      <alignment horizontal="center" vertical="center" wrapText="1"/>
    </xf>
    <xf numFmtId="0" fontId="10" fillId="0" borderId="1" xfId="10" applyFont="1" applyFill="1" applyBorder="1"/>
    <xf numFmtId="0" fontId="27" fillId="0" borderId="0" xfId="10" applyFont="1" applyAlignment="1">
      <alignment horizontal="center" vertical="center"/>
    </xf>
    <xf numFmtId="0" fontId="11" fillId="0" borderId="1" xfId="10" applyFont="1" applyBorder="1" applyAlignment="1">
      <alignment horizontal="center" vertical="center" wrapText="1"/>
    </xf>
    <xf numFmtId="0" fontId="11" fillId="0" borderId="1" xfId="33" applyFont="1" applyBorder="1" applyAlignment="1">
      <alignment horizontal="center" vertical="center" textRotation="90" wrapText="1"/>
    </xf>
    <xf numFmtId="0" fontId="11" fillId="0" borderId="1" xfId="10" applyFont="1" applyBorder="1" applyAlignment="1">
      <alignment horizontal="center" vertical="center" textRotation="90" wrapText="1"/>
    </xf>
    <xf numFmtId="0" fontId="8" fillId="0" borderId="0" xfId="10" applyFont="1" applyAlignment="1">
      <alignment horizontal="center" vertical="center"/>
    </xf>
    <xf numFmtId="0" fontId="28" fillId="0" borderId="0" xfId="10" applyFont="1" applyAlignment="1">
      <alignment horizontal="center" vertical="center"/>
    </xf>
    <xf numFmtId="0" fontId="11" fillId="0" borderId="0" xfId="10" applyFont="1" applyAlignment="1">
      <alignment horizontal="right"/>
    </xf>
  </cellXfs>
  <cellStyles count="87">
    <cellStyle name="Excel_BuiltIn_Пояснение" xfId="1"/>
    <cellStyle name="Normal 2" xfId="2"/>
    <cellStyle name="Обычный" xfId="0" builtinId="0"/>
    <cellStyle name="Обычный 10" xfId="84"/>
    <cellStyle name="Обычный 10 2" xfId="3"/>
    <cellStyle name="Обычный 10 3" xfId="4"/>
    <cellStyle name="Обычный 11" xfId="85"/>
    <cellStyle name="Обычный 11 10" xfId="5"/>
    <cellStyle name="Обычный 14" xfId="6"/>
    <cellStyle name="Обычный 15" xfId="7"/>
    <cellStyle name="Обычный 2" xfId="8"/>
    <cellStyle name="Обычный 2 11" xfId="9"/>
    <cellStyle name="Обычный 2 2" xfId="10"/>
    <cellStyle name="Обычный 2 2 10" xfId="11"/>
    <cellStyle name="Обычный 2 2 2" xfId="12"/>
    <cellStyle name="Обычный 2 2 3" xfId="13"/>
    <cellStyle name="Обычный 2 2 4" xfId="14"/>
    <cellStyle name="Обычный 2 2 5" xfId="15"/>
    <cellStyle name="Обычный 2 2 6" xfId="16"/>
    <cellStyle name="Обычный 2 2 7" xfId="17"/>
    <cellStyle name="Обычный 2 2 8" xfId="18"/>
    <cellStyle name="Обычный 2 2 9" xfId="19"/>
    <cellStyle name="Обычный 2 3" xfId="20"/>
    <cellStyle name="Обычный 2 3 2" xfId="21"/>
    <cellStyle name="Обычный 2 4" xfId="22"/>
    <cellStyle name="Обычный 2 4 2" xfId="23"/>
    <cellStyle name="Обычный 2 4 3" xfId="24"/>
    <cellStyle name="Обычный 2 4 4" xfId="25"/>
    <cellStyle name="Обычный 2 4 5" xfId="26"/>
    <cellStyle name="Обычный 2 4 6" xfId="27"/>
    <cellStyle name="Обычный 2 5" xfId="28"/>
    <cellStyle name="Обычный 2 6" xfId="29"/>
    <cellStyle name="Обычный 2 7" xfId="30"/>
    <cellStyle name="Обычный 2 8" xfId="31"/>
    <cellStyle name="Обычный 2_Выездка ноябрь 2010 г." xfId="32"/>
    <cellStyle name="Обычный 3" xfId="33"/>
    <cellStyle name="Обычный 3 2" xfId="34"/>
    <cellStyle name="Обычный 3 2 2" xfId="35"/>
    <cellStyle name="Обычный 3 2 2 2" xfId="36"/>
    <cellStyle name="Обычный 3 2 2 3" xfId="37"/>
    <cellStyle name="Обычный 3 2 2 4" xfId="38"/>
    <cellStyle name="Обычный 3 2 2 5" xfId="39"/>
    <cellStyle name="Обычный 3 2 2 6" xfId="40"/>
    <cellStyle name="Обычный 3 2 2 7" xfId="41"/>
    <cellStyle name="Обычный 3 2 2 7 2" xfId="42"/>
    <cellStyle name="Обычный 3 3 2" xfId="43"/>
    <cellStyle name="Обычный 3 4" xfId="44"/>
    <cellStyle name="Обычный 4" xfId="45"/>
    <cellStyle name="Обычный 4 2" xfId="46"/>
    <cellStyle name="Обычный 4 2 2" xfId="47"/>
    <cellStyle name="Обычный 5" xfId="48"/>
    <cellStyle name="Обычный 6" xfId="49"/>
    <cellStyle name="Обычный 6 2" xfId="50"/>
    <cellStyle name="Обычный 6 2 2" xfId="51"/>
    <cellStyle name="Обычный 6 3" xfId="52"/>
    <cellStyle name="Обычный 6 3 2" xfId="53"/>
    <cellStyle name="Обычный 6 4" xfId="54"/>
    <cellStyle name="Обычный 7" xfId="86"/>
    <cellStyle name="Обычный 7 2" xfId="55"/>
    <cellStyle name="Обычный 7 3" xfId="56"/>
    <cellStyle name="Обычный 7 4" xfId="57"/>
    <cellStyle name="Обычный 7 5" xfId="58"/>
    <cellStyle name="Обычный 7 6" xfId="59"/>
    <cellStyle name="Обычный 8" xfId="60"/>
    <cellStyle name="Обычный 8 2" xfId="61"/>
    <cellStyle name="Обычный 9" xfId="62"/>
    <cellStyle name="Обычный_Выездка ноябрь 2010 г. 2 2 2" xfId="63"/>
    <cellStyle name="Обычный_Выездка ноябрь 2010 г. 2 2 2 2 2" xfId="64"/>
    <cellStyle name="Обычный_Детские выездка.xls5_старт фаворит" xfId="65"/>
    <cellStyle name="Обычный_конкур f 2" xfId="66"/>
    <cellStyle name="Обычный_конкур1" xfId="67"/>
    <cellStyle name="Обычный_конкур1 2" xfId="68"/>
    <cellStyle name="Обычный_Лист Microsoft Excel" xfId="69"/>
    <cellStyle name="Обычный_Лист Microsoft Excel 2" xfId="83"/>
    <cellStyle name="Обычный_Лист1 2" xfId="70"/>
    <cellStyle name="Обычный_Лист1 2 2 2" xfId="71"/>
    <cellStyle name="Обычный_Нижний-10" xfId="72"/>
    <cellStyle name="Обычный_ПРИМЕРЫ ТЕХ.РЕЗУЛЬТАТОВ - Конкур" xfId="73"/>
    <cellStyle name="Обычный_Россия (В) юниоры" xfId="74"/>
    <cellStyle name="Обычный_Россия (В) юниоры 3" xfId="75"/>
    <cellStyle name="Обычный_Тех.рез.езда молод.лош." xfId="76"/>
    <cellStyle name="Обычный_ЧМ выездка" xfId="77"/>
    <cellStyle name="то" xfId="78"/>
    <cellStyle name="то 2" xfId="79"/>
    <cellStyle name="то 3" xfId="80"/>
    <cellStyle name="то 4" xfId="81"/>
    <cellStyle name="то 5" xfId="8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4</xdr:col>
      <xdr:colOff>361950</xdr:colOff>
      <xdr:row>2</xdr:row>
      <xdr:rowOff>106680</xdr:rowOff>
    </xdr:to>
    <xdr:pic>
      <xdr:nvPicPr>
        <xdr:cNvPr id="179645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3145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259080</xdr:colOff>
      <xdr:row>0</xdr:row>
      <xdr:rowOff>0</xdr:rowOff>
    </xdr:from>
    <xdr:to>
      <xdr:col>21</xdr:col>
      <xdr:colOff>552450</xdr:colOff>
      <xdr:row>3</xdr:row>
      <xdr:rowOff>19050</xdr:rowOff>
    </xdr:to>
    <xdr:pic>
      <xdr:nvPicPr>
        <xdr:cNvPr id="17964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31880" y="0"/>
          <a:ext cx="1070610" cy="1024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289560</xdr:colOff>
      <xdr:row>0</xdr:row>
      <xdr:rowOff>0</xdr:rowOff>
    </xdr:from>
    <xdr:to>
      <xdr:col>22</xdr:col>
      <xdr:colOff>426719</xdr:colOff>
      <xdr:row>3</xdr:row>
      <xdr:rowOff>38100</xdr:rowOff>
    </xdr:to>
    <xdr:pic>
      <xdr:nvPicPr>
        <xdr:cNvPr id="270399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05260" y="0"/>
          <a:ext cx="1188719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5</xdr:col>
      <xdr:colOff>203835</xdr:colOff>
      <xdr:row>2</xdr:row>
      <xdr:rowOff>150495</xdr:rowOff>
    </xdr:to>
    <xdr:pic>
      <xdr:nvPicPr>
        <xdr:cNvPr id="270400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5"/>
          <a:ext cx="26289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5</xdr:col>
      <xdr:colOff>203835</xdr:colOff>
      <xdr:row>2</xdr:row>
      <xdr:rowOff>150495</xdr:rowOff>
    </xdr:to>
    <xdr:pic>
      <xdr:nvPicPr>
        <xdr:cNvPr id="270401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5"/>
          <a:ext cx="26289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41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47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61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63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65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71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97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99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101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109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117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121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123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161925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125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127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129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132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134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139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142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144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149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156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158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160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162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228600</xdr:rowOff>
    </xdr:to>
    <xdr:sp macro="" textlink="">
      <xdr:nvSpPr>
        <xdr:cNvPr id="164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66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68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70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72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74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76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78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80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82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84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86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88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90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92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94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95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96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98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00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02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06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08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10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12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14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16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18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20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22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25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28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30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36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38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40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41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42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6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7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8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9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54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56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58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60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61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64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66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68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70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72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74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75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76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77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78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81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84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85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91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93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97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04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05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07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10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12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17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1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3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274320</xdr:colOff>
      <xdr:row>0</xdr:row>
      <xdr:rowOff>0</xdr:rowOff>
    </xdr:from>
    <xdr:to>
      <xdr:col>22</xdr:col>
      <xdr:colOff>441959</xdr:colOff>
      <xdr:row>3</xdr:row>
      <xdr:rowOff>38100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64340" y="0"/>
          <a:ext cx="1219199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4</xdr:col>
      <xdr:colOff>386715</xdr:colOff>
      <xdr:row>2</xdr:row>
      <xdr:rowOff>150495</xdr:rowOff>
    </xdr:to>
    <xdr:pic>
      <xdr:nvPicPr>
        <xdr:cNvPr id="3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5"/>
          <a:ext cx="2680335" cy="902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4</xdr:col>
      <xdr:colOff>386715</xdr:colOff>
      <xdr:row>2</xdr:row>
      <xdr:rowOff>150495</xdr:rowOff>
    </xdr:to>
    <xdr:pic>
      <xdr:nvPicPr>
        <xdr:cNvPr id="4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5"/>
          <a:ext cx="2680335" cy="902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41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47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61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63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65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71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97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99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101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109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117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121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123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139065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2476500" y="85572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125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127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129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132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134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139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142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144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149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156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158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160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162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205740</xdr:rowOff>
    </xdr:to>
    <xdr:sp macro="" textlink="">
      <xdr:nvSpPr>
        <xdr:cNvPr id="164" name="Text Box 3"/>
        <xdr:cNvSpPr txBox="1">
          <a:spLocks noChangeArrowheads="1"/>
        </xdr:cNvSpPr>
      </xdr:nvSpPr>
      <xdr:spPr bwMode="auto">
        <a:xfrm>
          <a:off x="2476500" y="85572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66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68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70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72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74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76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78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80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82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84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86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88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90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92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94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95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96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98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0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2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6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8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10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12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14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16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18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20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22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25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28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30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36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38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40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41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42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46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47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48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49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54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56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58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60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61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64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66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68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70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72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74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75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76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77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78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81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84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85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1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3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7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304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305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307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310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312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317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321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323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4</xdr:col>
      <xdr:colOff>396875</xdr:colOff>
      <xdr:row>2</xdr:row>
      <xdr:rowOff>161925</xdr:rowOff>
    </xdr:to>
    <xdr:pic>
      <xdr:nvPicPr>
        <xdr:cNvPr id="172871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26289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59265</xdr:colOff>
      <xdr:row>0</xdr:row>
      <xdr:rowOff>19051</xdr:rowOff>
    </xdr:from>
    <xdr:to>
      <xdr:col>21</xdr:col>
      <xdr:colOff>561974</xdr:colOff>
      <xdr:row>2</xdr:row>
      <xdr:rowOff>364823</xdr:rowOff>
    </xdr:to>
    <xdr:pic>
      <xdr:nvPicPr>
        <xdr:cNvPr id="17287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10532" y="19051"/>
          <a:ext cx="1146175" cy="11077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41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47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1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3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5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1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7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9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1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9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7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21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23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25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27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29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2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4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9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2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4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9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6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8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60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62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161925</xdr:rowOff>
    </xdr:to>
    <xdr:sp macro="" textlink="">
      <xdr:nvSpPr>
        <xdr:cNvPr id="164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161925</xdr:rowOff>
    </xdr:to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161925</xdr:rowOff>
    </xdr:to>
    <xdr:sp macro="" textlink="">
      <xdr:nvSpPr>
        <xdr:cNvPr id="166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161925</xdr:rowOff>
    </xdr:to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161925</xdr:rowOff>
    </xdr:to>
    <xdr:sp macro="" textlink="">
      <xdr:nvSpPr>
        <xdr:cNvPr id="168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161925</xdr:rowOff>
    </xdr:to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161925</xdr:rowOff>
    </xdr:to>
    <xdr:sp macro="" textlink="">
      <xdr:nvSpPr>
        <xdr:cNvPr id="170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161925</xdr:rowOff>
    </xdr:to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161925</xdr:rowOff>
    </xdr:to>
    <xdr:sp macro="" textlink="">
      <xdr:nvSpPr>
        <xdr:cNvPr id="172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161925</xdr:rowOff>
    </xdr:to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161925</xdr:rowOff>
    </xdr:to>
    <xdr:sp macro="" textlink="">
      <xdr:nvSpPr>
        <xdr:cNvPr id="174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161925</xdr:rowOff>
    </xdr:to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161925</xdr:rowOff>
    </xdr:to>
    <xdr:sp macro="" textlink="">
      <xdr:nvSpPr>
        <xdr:cNvPr id="176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161925</xdr:rowOff>
    </xdr:to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161925</xdr:rowOff>
    </xdr:to>
    <xdr:sp macro="" textlink="">
      <xdr:nvSpPr>
        <xdr:cNvPr id="178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161925</xdr:rowOff>
    </xdr:to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161925</xdr:rowOff>
    </xdr:to>
    <xdr:sp macro="" textlink="">
      <xdr:nvSpPr>
        <xdr:cNvPr id="180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161925</xdr:rowOff>
    </xdr:to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161925</xdr:rowOff>
    </xdr:to>
    <xdr:sp macro="" textlink="">
      <xdr:nvSpPr>
        <xdr:cNvPr id="182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161925</xdr:rowOff>
    </xdr:to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161925</xdr:rowOff>
    </xdr:to>
    <xdr:sp macro="" textlink="">
      <xdr:nvSpPr>
        <xdr:cNvPr id="184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161925</xdr:rowOff>
    </xdr:to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161925</xdr:rowOff>
    </xdr:to>
    <xdr:sp macro="" textlink="">
      <xdr:nvSpPr>
        <xdr:cNvPr id="186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161925</xdr:rowOff>
    </xdr:to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161925</xdr:rowOff>
    </xdr:to>
    <xdr:sp macro="" textlink="">
      <xdr:nvSpPr>
        <xdr:cNvPr id="188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161925</xdr:rowOff>
    </xdr:to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161925</xdr:rowOff>
    </xdr:to>
    <xdr:sp macro="" textlink="">
      <xdr:nvSpPr>
        <xdr:cNvPr id="190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161925</xdr:rowOff>
    </xdr:to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161925</xdr:rowOff>
    </xdr:to>
    <xdr:sp macro="" textlink="">
      <xdr:nvSpPr>
        <xdr:cNvPr id="192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161925</xdr:rowOff>
    </xdr:to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161925</xdr:rowOff>
    </xdr:to>
    <xdr:sp macro="" textlink="">
      <xdr:nvSpPr>
        <xdr:cNvPr id="194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161925</xdr:rowOff>
    </xdr:to>
    <xdr:sp macro="" textlink="">
      <xdr:nvSpPr>
        <xdr:cNvPr id="195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161925</xdr:rowOff>
    </xdr:to>
    <xdr:sp macro="" textlink="">
      <xdr:nvSpPr>
        <xdr:cNvPr id="196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161925</xdr:rowOff>
    </xdr:to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161925</xdr:rowOff>
    </xdr:to>
    <xdr:sp macro="" textlink="">
      <xdr:nvSpPr>
        <xdr:cNvPr id="198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161925</xdr:rowOff>
    </xdr:to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161925</xdr:rowOff>
    </xdr:to>
    <xdr:sp macro="" textlink="">
      <xdr:nvSpPr>
        <xdr:cNvPr id="200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161925</xdr:rowOff>
    </xdr:to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161925</xdr:rowOff>
    </xdr:to>
    <xdr:sp macro="" textlink="">
      <xdr:nvSpPr>
        <xdr:cNvPr id="202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161925</xdr:rowOff>
    </xdr:to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228600</xdr:rowOff>
    </xdr:to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228600</xdr:rowOff>
    </xdr:to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228600</xdr:rowOff>
    </xdr:to>
    <xdr:sp macro="" textlink="">
      <xdr:nvSpPr>
        <xdr:cNvPr id="206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228600</xdr:rowOff>
    </xdr:to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228600</xdr:rowOff>
    </xdr:to>
    <xdr:sp macro="" textlink="">
      <xdr:nvSpPr>
        <xdr:cNvPr id="208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228600</xdr:rowOff>
    </xdr:to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228600</xdr:rowOff>
    </xdr:to>
    <xdr:sp macro="" textlink="">
      <xdr:nvSpPr>
        <xdr:cNvPr id="210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228600</xdr:rowOff>
    </xdr:to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228600</xdr:rowOff>
    </xdr:to>
    <xdr:sp macro="" textlink="">
      <xdr:nvSpPr>
        <xdr:cNvPr id="212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228600</xdr:rowOff>
    </xdr:to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228600</xdr:rowOff>
    </xdr:to>
    <xdr:sp macro="" textlink="">
      <xdr:nvSpPr>
        <xdr:cNvPr id="214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228600</xdr:rowOff>
    </xdr:to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228600</xdr:rowOff>
    </xdr:to>
    <xdr:sp macro="" textlink="">
      <xdr:nvSpPr>
        <xdr:cNvPr id="216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228600</xdr:rowOff>
    </xdr:to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228600</xdr:rowOff>
    </xdr:to>
    <xdr:sp macro="" textlink="">
      <xdr:nvSpPr>
        <xdr:cNvPr id="218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228600</xdr:rowOff>
    </xdr:to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228600</xdr:rowOff>
    </xdr:to>
    <xdr:sp macro="" textlink="">
      <xdr:nvSpPr>
        <xdr:cNvPr id="220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228600</xdr:rowOff>
    </xdr:to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228600</xdr:rowOff>
    </xdr:to>
    <xdr:sp macro="" textlink="">
      <xdr:nvSpPr>
        <xdr:cNvPr id="222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228600</xdr:rowOff>
    </xdr:to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228600</xdr:rowOff>
    </xdr:to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228600</xdr:rowOff>
    </xdr:to>
    <xdr:sp macro="" textlink="">
      <xdr:nvSpPr>
        <xdr:cNvPr id="225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228600</xdr:rowOff>
    </xdr:to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228600</xdr:rowOff>
    </xdr:to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228600</xdr:rowOff>
    </xdr:to>
    <xdr:sp macro="" textlink="">
      <xdr:nvSpPr>
        <xdr:cNvPr id="228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228600</xdr:rowOff>
    </xdr:to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228600</xdr:rowOff>
    </xdr:to>
    <xdr:sp macro="" textlink="">
      <xdr:nvSpPr>
        <xdr:cNvPr id="230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228600</xdr:rowOff>
    </xdr:to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228600</xdr:rowOff>
    </xdr:to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228600</xdr:rowOff>
    </xdr:to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228600</xdr:rowOff>
    </xdr:to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228600</xdr:rowOff>
    </xdr:to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228600</xdr:rowOff>
    </xdr:to>
    <xdr:sp macro="" textlink="">
      <xdr:nvSpPr>
        <xdr:cNvPr id="236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228600</xdr:rowOff>
    </xdr:to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228600</xdr:rowOff>
    </xdr:to>
    <xdr:sp macro="" textlink="">
      <xdr:nvSpPr>
        <xdr:cNvPr id="238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228600</xdr:rowOff>
    </xdr:to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228600</xdr:rowOff>
    </xdr:to>
    <xdr:sp macro="" textlink="">
      <xdr:nvSpPr>
        <xdr:cNvPr id="240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228600</xdr:rowOff>
    </xdr:to>
    <xdr:sp macro="" textlink="">
      <xdr:nvSpPr>
        <xdr:cNvPr id="241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228600</xdr:rowOff>
    </xdr:to>
    <xdr:sp macro="" textlink="">
      <xdr:nvSpPr>
        <xdr:cNvPr id="242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24</xdr:row>
      <xdr:rowOff>228600</xdr:rowOff>
    </xdr:to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246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247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248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249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254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256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258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260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261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264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266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268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270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272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274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275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276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277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278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281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161925</xdr:rowOff>
    </xdr:to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284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285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291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293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297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304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305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307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310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312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317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321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228600</xdr:rowOff>
    </xdr:to>
    <xdr:sp macro="" textlink="">
      <xdr:nvSpPr>
        <xdr:cNvPr id="323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25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30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33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37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41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45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48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52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53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55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57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58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0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2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64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66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67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69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2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4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6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7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0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1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2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4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5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6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91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92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93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95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97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98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01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02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1143000</xdr:colOff>
      <xdr:row>13</xdr:row>
      <xdr:rowOff>0</xdr:rowOff>
    </xdr:from>
    <xdr:to>
      <xdr:col>4</xdr:col>
      <xdr:colOff>254000</xdr:colOff>
      <xdr:row>14</xdr:row>
      <xdr:rowOff>237067</xdr:rowOff>
    </xdr:to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1921933" y="4665133"/>
          <a:ext cx="1083734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405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407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408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410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411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412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414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416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418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419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420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421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422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423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425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427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428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429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431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433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435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437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439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441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443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445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447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449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451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453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455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457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459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461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463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465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467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469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471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473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475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477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479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481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483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565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567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569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571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573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575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577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579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581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583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585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587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589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591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593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595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597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599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601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603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05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07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09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11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13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15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17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19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21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23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25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27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29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31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32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34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36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37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38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39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40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41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42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644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646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647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648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649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650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652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653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654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656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657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658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660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662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663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664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665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666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667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668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669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670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672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674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676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677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678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679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680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682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161925</xdr:rowOff>
    </xdr:to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84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86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88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90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92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93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94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97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98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699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700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701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702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703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704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705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707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708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709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710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711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713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714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715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716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717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718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720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721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722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26</xdr:row>
      <xdr:rowOff>228600</xdr:rowOff>
    </xdr:to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77260</xdr:rowOff>
    </xdr:to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2929467" y="53340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77260</xdr:rowOff>
    </xdr:to>
    <xdr:sp macro="" textlink="">
      <xdr:nvSpPr>
        <xdr:cNvPr id="725" name="Text Box 3"/>
        <xdr:cNvSpPr txBox="1">
          <a:spLocks noChangeArrowheads="1"/>
        </xdr:cNvSpPr>
      </xdr:nvSpPr>
      <xdr:spPr bwMode="auto">
        <a:xfrm>
          <a:off x="2929467" y="53340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77260</xdr:rowOff>
    </xdr:to>
    <xdr:sp macro="" textlink="">
      <xdr:nvSpPr>
        <xdr:cNvPr id="726" name="Text Box 3"/>
        <xdr:cNvSpPr txBox="1">
          <a:spLocks noChangeArrowheads="1"/>
        </xdr:cNvSpPr>
      </xdr:nvSpPr>
      <xdr:spPr bwMode="auto">
        <a:xfrm>
          <a:off x="2929467" y="53340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77260</xdr:rowOff>
    </xdr:to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2929467" y="53340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77260</xdr:rowOff>
    </xdr:to>
    <xdr:sp macro="" textlink="">
      <xdr:nvSpPr>
        <xdr:cNvPr id="728" name="Text Box 3"/>
        <xdr:cNvSpPr txBox="1">
          <a:spLocks noChangeArrowheads="1"/>
        </xdr:cNvSpPr>
      </xdr:nvSpPr>
      <xdr:spPr bwMode="auto">
        <a:xfrm>
          <a:off x="2929467" y="53340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77260</xdr:rowOff>
    </xdr:to>
    <xdr:sp macro="" textlink="">
      <xdr:nvSpPr>
        <xdr:cNvPr id="729" name="Text Box 3"/>
        <xdr:cNvSpPr txBox="1">
          <a:spLocks noChangeArrowheads="1"/>
        </xdr:cNvSpPr>
      </xdr:nvSpPr>
      <xdr:spPr bwMode="auto">
        <a:xfrm>
          <a:off x="2929467" y="53340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77260</xdr:rowOff>
    </xdr:to>
    <xdr:sp macro="" textlink="">
      <xdr:nvSpPr>
        <xdr:cNvPr id="730" name="Text Box 3"/>
        <xdr:cNvSpPr txBox="1">
          <a:spLocks noChangeArrowheads="1"/>
        </xdr:cNvSpPr>
      </xdr:nvSpPr>
      <xdr:spPr bwMode="auto">
        <a:xfrm>
          <a:off x="2929467" y="53340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77260</xdr:rowOff>
    </xdr:to>
    <xdr:sp macro="" textlink="">
      <xdr:nvSpPr>
        <xdr:cNvPr id="731" name="Text Box 3"/>
        <xdr:cNvSpPr txBox="1">
          <a:spLocks noChangeArrowheads="1"/>
        </xdr:cNvSpPr>
      </xdr:nvSpPr>
      <xdr:spPr bwMode="auto">
        <a:xfrm>
          <a:off x="2929467" y="53340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77260</xdr:rowOff>
    </xdr:to>
    <xdr:sp macro="" textlink="">
      <xdr:nvSpPr>
        <xdr:cNvPr id="732" name="Text Box 3"/>
        <xdr:cNvSpPr txBox="1">
          <a:spLocks noChangeArrowheads="1"/>
        </xdr:cNvSpPr>
      </xdr:nvSpPr>
      <xdr:spPr bwMode="auto">
        <a:xfrm>
          <a:off x="2929467" y="53340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77260</xdr:rowOff>
    </xdr:to>
    <xdr:sp macro="" textlink="">
      <xdr:nvSpPr>
        <xdr:cNvPr id="733" name="Text Box 3"/>
        <xdr:cNvSpPr txBox="1">
          <a:spLocks noChangeArrowheads="1"/>
        </xdr:cNvSpPr>
      </xdr:nvSpPr>
      <xdr:spPr bwMode="auto">
        <a:xfrm>
          <a:off x="2929467" y="53340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77260</xdr:rowOff>
    </xdr:to>
    <xdr:sp macro="" textlink="">
      <xdr:nvSpPr>
        <xdr:cNvPr id="734" name="Text Box 3"/>
        <xdr:cNvSpPr txBox="1">
          <a:spLocks noChangeArrowheads="1"/>
        </xdr:cNvSpPr>
      </xdr:nvSpPr>
      <xdr:spPr bwMode="auto">
        <a:xfrm>
          <a:off x="2929467" y="53340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77260</xdr:rowOff>
    </xdr:to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2929467" y="53340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77260</xdr:rowOff>
    </xdr:to>
    <xdr:sp macro="" textlink="">
      <xdr:nvSpPr>
        <xdr:cNvPr id="736" name="Text Box 3"/>
        <xdr:cNvSpPr txBox="1">
          <a:spLocks noChangeArrowheads="1"/>
        </xdr:cNvSpPr>
      </xdr:nvSpPr>
      <xdr:spPr bwMode="auto">
        <a:xfrm>
          <a:off x="2929467" y="53340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77260</xdr:rowOff>
    </xdr:to>
    <xdr:sp macro="" textlink="">
      <xdr:nvSpPr>
        <xdr:cNvPr id="737" name="Text Box 3"/>
        <xdr:cNvSpPr txBox="1">
          <a:spLocks noChangeArrowheads="1"/>
        </xdr:cNvSpPr>
      </xdr:nvSpPr>
      <xdr:spPr bwMode="auto">
        <a:xfrm>
          <a:off x="2929467" y="53340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77260</xdr:rowOff>
    </xdr:to>
    <xdr:sp macro="" textlink="">
      <xdr:nvSpPr>
        <xdr:cNvPr id="738" name="Text Box 3"/>
        <xdr:cNvSpPr txBox="1">
          <a:spLocks noChangeArrowheads="1"/>
        </xdr:cNvSpPr>
      </xdr:nvSpPr>
      <xdr:spPr bwMode="auto">
        <a:xfrm>
          <a:off x="2929467" y="53340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77260</xdr:rowOff>
    </xdr:to>
    <xdr:sp macro="" textlink="">
      <xdr:nvSpPr>
        <xdr:cNvPr id="739" name="Text Box 3"/>
        <xdr:cNvSpPr txBox="1">
          <a:spLocks noChangeArrowheads="1"/>
        </xdr:cNvSpPr>
      </xdr:nvSpPr>
      <xdr:spPr bwMode="auto">
        <a:xfrm>
          <a:off x="2929467" y="53340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77260</xdr:rowOff>
    </xdr:to>
    <xdr:sp macro="" textlink="">
      <xdr:nvSpPr>
        <xdr:cNvPr id="740" name="Text Box 3"/>
        <xdr:cNvSpPr txBox="1">
          <a:spLocks noChangeArrowheads="1"/>
        </xdr:cNvSpPr>
      </xdr:nvSpPr>
      <xdr:spPr bwMode="auto">
        <a:xfrm>
          <a:off x="2929467" y="53340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77260</xdr:rowOff>
    </xdr:to>
    <xdr:sp macro="" textlink="">
      <xdr:nvSpPr>
        <xdr:cNvPr id="741" name="Text Box 3"/>
        <xdr:cNvSpPr txBox="1">
          <a:spLocks noChangeArrowheads="1"/>
        </xdr:cNvSpPr>
      </xdr:nvSpPr>
      <xdr:spPr bwMode="auto">
        <a:xfrm>
          <a:off x="2929467" y="53340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77260</xdr:rowOff>
    </xdr:to>
    <xdr:sp macro="" textlink="">
      <xdr:nvSpPr>
        <xdr:cNvPr id="742" name="Text Box 3"/>
        <xdr:cNvSpPr txBox="1">
          <a:spLocks noChangeArrowheads="1"/>
        </xdr:cNvSpPr>
      </xdr:nvSpPr>
      <xdr:spPr bwMode="auto">
        <a:xfrm>
          <a:off x="2929467" y="53340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77260</xdr:rowOff>
    </xdr:to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2929467" y="53340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77260</xdr:rowOff>
    </xdr:to>
    <xdr:sp macro="" textlink="">
      <xdr:nvSpPr>
        <xdr:cNvPr id="744" name="Text Box 3"/>
        <xdr:cNvSpPr txBox="1">
          <a:spLocks noChangeArrowheads="1"/>
        </xdr:cNvSpPr>
      </xdr:nvSpPr>
      <xdr:spPr bwMode="auto">
        <a:xfrm>
          <a:off x="2929467" y="53340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77260</xdr:rowOff>
    </xdr:to>
    <xdr:sp macro="" textlink="">
      <xdr:nvSpPr>
        <xdr:cNvPr id="745" name="Text Box 3"/>
        <xdr:cNvSpPr txBox="1">
          <a:spLocks noChangeArrowheads="1"/>
        </xdr:cNvSpPr>
      </xdr:nvSpPr>
      <xdr:spPr bwMode="auto">
        <a:xfrm>
          <a:off x="2929467" y="53340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77260</xdr:rowOff>
    </xdr:to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2929467" y="53340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77260</xdr:rowOff>
    </xdr:to>
    <xdr:sp macro="" textlink="">
      <xdr:nvSpPr>
        <xdr:cNvPr id="747" name="Text Box 3"/>
        <xdr:cNvSpPr txBox="1">
          <a:spLocks noChangeArrowheads="1"/>
        </xdr:cNvSpPr>
      </xdr:nvSpPr>
      <xdr:spPr bwMode="auto">
        <a:xfrm>
          <a:off x="2929467" y="53340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77260</xdr:rowOff>
    </xdr:to>
    <xdr:sp macro="" textlink="">
      <xdr:nvSpPr>
        <xdr:cNvPr id="748" name="Text Box 3"/>
        <xdr:cNvSpPr txBox="1">
          <a:spLocks noChangeArrowheads="1"/>
        </xdr:cNvSpPr>
      </xdr:nvSpPr>
      <xdr:spPr bwMode="auto">
        <a:xfrm>
          <a:off x="2929467" y="53340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77260</xdr:rowOff>
    </xdr:to>
    <xdr:sp macro="" textlink="">
      <xdr:nvSpPr>
        <xdr:cNvPr id="749" name="Text Box 3"/>
        <xdr:cNvSpPr txBox="1">
          <a:spLocks noChangeArrowheads="1"/>
        </xdr:cNvSpPr>
      </xdr:nvSpPr>
      <xdr:spPr bwMode="auto">
        <a:xfrm>
          <a:off x="2929467" y="53340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77260</xdr:rowOff>
    </xdr:to>
    <xdr:sp macro="" textlink="">
      <xdr:nvSpPr>
        <xdr:cNvPr id="750" name="Text Box 3"/>
        <xdr:cNvSpPr txBox="1">
          <a:spLocks noChangeArrowheads="1"/>
        </xdr:cNvSpPr>
      </xdr:nvSpPr>
      <xdr:spPr bwMode="auto">
        <a:xfrm>
          <a:off x="2929467" y="53340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77260</xdr:rowOff>
    </xdr:to>
    <xdr:sp macro="" textlink="">
      <xdr:nvSpPr>
        <xdr:cNvPr id="751" name="Text Box 3"/>
        <xdr:cNvSpPr txBox="1">
          <a:spLocks noChangeArrowheads="1"/>
        </xdr:cNvSpPr>
      </xdr:nvSpPr>
      <xdr:spPr bwMode="auto">
        <a:xfrm>
          <a:off x="2929467" y="53340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77260</xdr:rowOff>
    </xdr:to>
    <xdr:sp macro="" textlink="">
      <xdr:nvSpPr>
        <xdr:cNvPr id="752" name="Text Box 3"/>
        <xdr:cNvSpPr txBox="1">
          <a:spLocks noChangeArrowheads="1"/>
        </xdr:cNvSpPr>
      </xdr:nvSpPr>
      <xdr:spPr bwMode="auto">
        <a:xfrm>
          <a:off x="2929467" y="53340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77260</xdr:rowOff>
    </xdr:to>
    <xdr:sp macro="" textlink="">
      <xdr:nvSpPr>
        <xdr:cNvPr id="753" name="Text Box 3"/>
        <xdr:cNvSpPr txBox="1">
          <a:spLocks noChangeArrowheads="1"/>
        </xdr:cNvSpPr>
      </xdr:nvSpPr>
      <xdr:spPr bwMode="auto">
        <a:xfrm>
          <a:off x="2929467" y="53340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77260</xdr:rowOff>
    </xdr:to>
    <xdr:sp macro="" textlink="">
      <xdr:nvSpPr>
        <xdr:cNvPr id="754" name="Text Box 3"/>
        <xdr:cNvSpPr txBox="1">
          <a:spLocks noChangeArrowheads="1"/>
        </xdr:cNvSpPr>
      </xdr:nvSpPr>
      <xdr:spPr bwMode="auto">
        <a:xfrm>
          <a:off x="2929467" y="53340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77260</xdr:rowOff>
    </xdr:to>
    <xdr:sp macro="" textlink="">
      <xdr:nvSpPr>
        <xdr:cNvPr id="755" name="Text Box 3"/>
        <xdr:cNvSpPr txBox="1">
          <a:spLocks noChangeArrowheads="1"/>
        </xdr:cNvSpPr>
      </xdr:nvSpPr>
      <xdr:spPr bwMode="auto">
        <a:xfrm>
          <a:off x="2929467" y="53340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77260</xdr:rowOff>
    </xdr:to>
    <xdr:sp macro="" textlink="">
      <xdr:nvSpPr>
        <xdr:cNvPr id="756" name="Text Box 3"/>
        <xdr:cNvSpPr txBox="1">
          <a:spLocks noChangeArrowheads="1"/>
        </xdr:cNvSpPr>
      </xdr:nvSpPr>
      <xdr:spPr bwMode="auto">
        <a:xfrm>
          <a:off x="2929467" y="53340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77260</xdr:rowOff>
    </xdr:to>
    <xdr:sp macro="" textlink="">
      <xdr:nvSpPr>
        <xdr:cNvPr id="757" name="Text Box 3"/>
        <xdr:cNvSpPr txBox="1">
          <a:spLocks noChangeArrowheads="1"/>
        </xdr:cNvSpPr>
      </xdr:nvSpPr>
      <xdr:spPr bwMode="auto">
        <a:xfrm>
          <a:off x="2929467" y="53340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77260</xdr:rowOff>
    </xdr:to>
    <xdr:sp macro="" textlink="">
      <xdr:nvSpPr>
        <xdr:cNvPr id="758" name="Text Box 3"/>
        <xdr:cNvSpPr txBox="1">
          <a:spLocks noChangeArrowheads="1"/>
        </xdr:cNvSpPr>
      </xdr:nvSpPr>
      <xdr:spPr bwMode="auto">
        <a:xfrm>
          <a:off x="2929467" y="53340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77260</xdr:rowOff>
    </xdr:to>
    <xdr:sp macro="" textlink="">
      <xdr:nvSpPr>
        <xdr:cNvPr id="759" name="Text Box 3"/>
        <xdr:cNvSpPr txBox="1">
          <a:spLocks noChangeArrowheads="1"/>
        </xdr:cNvSpPr>
      </xdr:nvSpPr>
      <xdr:spPr bwMode="auto">
        <a:xfrm>
          <a:off x="2929467" y="53340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77260</xdr:rowOff>
    </xdr:to>
    <xdr:sp macro="" textlink="">
      <xdr:nvSpPr>
        <xdr:cNvPr id="760" name="Text Box 3"/>
        <xdr:cNvSpPr txBox="1">
          <a:spLocks noChangeArrowheads="1"/>
        </xdr:cNvSpPr>
      </xdr:nvSpPr>
      <xdr:spPr bwMode="auto">
        <a:xfrm>
          <a:off x="2929467" y="53340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77260</xdr:rowOff>
    </xdr:to>
    <xdr:sp macro="" textlink="">
      <xdr:nvSpPr>
        <xdr:cNvPr id="761" name="Text Box 3"/>
        <xdr:cNvSpPr txBox="1">
          <a:spLocks noChangeArrowheads="1"/>
        </xdr:cNvSpPr>
      </xdr:nvSpPr>
      <xdr:spPr bwMode="auto">
        <a:xfrm>
          <a:off x="2929467" y="53340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77260</xdr:rowOff>
    </xdr:to>
    <xdr:sp macro="" textlink="">
      <xdr:nvSpPr>
        <xdr:cNvPr id="762" name="Text Box 3"/>
        <xdr:cNvSpPr txBox="1">
          <a:spLocks noChangeArrowheads="1"/>
        </xdr:cNvSpPr>
      </xdr:nvSpPr>
      <xdr:spPr bwMode="auto">
        <a:xfrm>
          <a:off x="2929467" y="53340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77260</xdr:rowOff>
    </xdr:to>
    <xdr:sp macro="" textlink="">
      <xdr:nvSpPr>
        <xdr:cNvPr id="763" name="Text Box 3"/>
        <xdr:cNvSpPr txBox="1">
          <a:spLocks noChangeArrowheads="1"/>
        </xdr:cNvSpPr>
      </xdr:nvSpPr>
      <xdr:spPr bwMode="auto">
        <a:xfrm>
          <a:off x="2929467" y="53340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143935</xdr:rowOff>
    </xdr:to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2929467" y="53340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143935</xdr:rowOff>
    </xdr:to>
    <xdr:sp macro="" textlink="">
      <xdr:nvSpPr>
        <xdr:cNvPr id="765" name="Text Box 3"/>
        <xdr:cNvSpPr txBox="1">
          <a:spLocks noChangeArrowheads="1"/>
        </xdr:cNvSpPr>
      </xdr:nvSpPr>
      <xdr:spPr bwMode="auto">
        <a:xfrm>
          <a:off x="2929467" y="53340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143935</xdr:rowOff>
    </xdr:to>
    <xdr:sp macro="" textlink="">
      <xdr:nvSpPr>
        <xdr:cNvPr id="766" name="Text Box 3"/>
        <xdr:cNvSpPr txBox="1">
          <a:spLocks noChangeArrowheads="1"/>
        </xdr:cNvSpPr>
      </xdr:nvSpPr>
      <xdr:spPr bwMode="auto">
        <a:xfrm>
          <a:off x="2929467" y="53340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143935</xdr:rowOff>
    </xdr:to>
    <xdr:sp macro="" textlink="">
      <xdr:nvSpPr>
        <xdr:cNvPr id="767" name="Text Box 3"/>
        <xdr:cNvSpPr txBox="1">
          <a:spLocks noChangeArrowheads="1"/>
        </xdr:cNvSpPr>
      </xdr:nvSpPr>
      <xdr:spPr bwMode="auto">
        <a:xfrm>
          <a:off x="2929467" y="53340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143935</xdr:rowOff>
    </xdr:to>
    <xdr:sp macro="" textlink="">
      <xdr:nvSpPr>
        <xdr:cNvPr id="768" name="Text Box 3"/>
        <xdr:cNvSpPr txBox="1">
          <a:spLocks noChangeArrowheads="1"/>
        </xdr:cNvSpPr>
      </xdr:nvSpPr>
      <xdr:spPr bwMode="auto">
        <a:xfrm>
          <a:off x="2929467" y="53340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143935</xdr:rowOff>
    </xdr:to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2929467" y="53340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143935</xdr:rowOff>
    </xdr:to>
    <xdr:sp macro="" textlink="">
      <xdr:nvSpPr>
        <xdr:cNvPr id="770" name="Text Box 3"/>
        <xdr:cNvSpPr txBox="1">
          <a:spLocks noChangeArrowheads="1"/>
        </xdr:cNvSpPr>
      </xdr:nvSpPr>
      <xdr:spPr bwMode="auto">
        <a:xfrm>
          <a:off x="2929467" y="53340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143935</xdr:rowOff>
    </xdr:to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2929467" y="53340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143935</xdr:rowOff>
    </xdr:to>
    <xdr:sp macro="" textlink="">
      <xdr:nvSpPr>
        <xdr:cNvPr id="772" name="Text Box 3"/>
        <xdr:cNvSpPr txBox="1">
          <a:spLocks noChangeArrowheads="1"/>
        </xdr:cNvSpPr>
      </xdr:nvSpPr>
      <xdr:spPr bwMode="auto">
        <a:xfrm>
          <a:off x="2929467" y="53340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143935</xdr:rowOff>
    </xdr:to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2929467" y="53340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143935</xdr:rowOff>
    </xdr:to>
    <xdr:sp macro="" textlink="">
      <xdr:nvSpPr>
        <xdr:cNvPr id="774" name="Text Box 3"/>
        <xdr:cNvSpPr txBox="1">
          <a:spLocks noChangeArrowheads="1"/>
        </xdr:cNvSpPr>
      </xdr:nvSpPr>
      <xdr:spPr bwMode="auto">
        <a:xfrm>
          <a:off x="2929467" y="53340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143935</xdr:rowOff>
    </xdr:to>
    <xdr:sp macro="" textlink="">
      <xdr:nvSpPr>
        <xdr:cNvPr id="775" name="Text Box 3"/>
        <xdr:cNvSpPr txBox="1">
          <a:spLocks noChangeArrowheads="1"/>
        </xdr:cNvSpPr>
      </xdr:nvSpPr>
      <xdr:spPr bwMode="auto">
        <a:xfrm>
          <a:off x="2929467" y="53340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143935</xdr:rowOff>
    </xdr:to>
    <xdr:sp macro="" textlink="">
      <xdr:nvSpPr>
        <xdr:cNvPr id="776" name="Text Box 3"/>
        <xdr:cNvSpPr txBox="1">
          <a:spLocks noChangeArrowheads="1"/>
        </xdr:cNvSpPr>
      </xdr:nvSpPr>
      <xdr:spPr bwMode="auto">
        <a:xfrm>
          <a:off x="2929467" y="53340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143935</xdr:rowOff>
    </xdr:to>
    <xdr:sp macro="" textlink="">
      <xdr:nvSpPr>
        <xdr:cNvPr id="777" name="Text Box 3"/>
        <xdr:cNvSpPr txBox="1">
          <a:spLocks noChangeArrowheads="1"/>
        </xdr:cNvSpPr>
      </xdr:nvSpPr>
      <xdr:spPr bwMode="auto">
        <a:xfrm>
          <a:off x="2929467" y="53340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143935</xdr:rowOff>
    </xdr:to>
    <xdr:sp macro="" textlink="">
      <xdr:nvSpPr>
        <xdr:cNvPr id="778" name="Text Box 3"/>
        <xdr:cNvSpPr txBox="1">
          <a:spLocks noChangeArrowheads="1"/>
        </xdr:cNvSpPr>
      </xdr:nvSpPr>
      <xdr:spPr bwMode="auto">
        <a:xfrm>
          <a:off x="2929467" y="53340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143935</xdr:rowOff>
    </xdr:to>
    <xdr:sp macro="" textlink="">
      <xdr:nvSpPr>
        <xdr:cNvPr id="779" name="Text Box 3"/>
        <xdr:cNvSpPr txBox="1">
          <a:spLocks noChangeArrowheads="1"/>
        </xdr:cNvSpPr>
      </xdr:nvSpPr>
      <xdr:spPr bwMode="auto">
        <a:xfrm>
          <a:off x="2929467" y="53340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143935</xdr:rowOff>
    </xdr:to>
    <xdr:sp macro="" textlink="">
      <xdr:nvSpPr>
        <xdr:cNvPr id="780" name="Text Box 3"/>
        <xdr:cNvSpPr txBox="1">
          <a:spLocks noChangeArrowheads="1"/>
        </xdr:cNvSpPr>
      </xdr:nvSpPr>
      <xdr:spPr bwMode="auto">
        <a:xfrm>
          <a:off x="2929467" y="53340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143935</xdr:rowOff>
    </xdr:to>
    <xdr:sp macro="" textlink="">
      <xdr:nvSpPr>
        <xdr:cNvPr id="781" name="Text Box 3"/>
        <xdr:cNvSpPr txBox="1">
          <a:spLocks noChangeArrowheads="1"/>
        </xdr:cNvSpPr>
      </xdr:nvSpPr>
      <xdr:spPr bwMode="auto">
        <a:xfrm>
          <a:off x="2929467" y="53340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143935</xdr:rowOff>
    </xdr:to>
    <xdr:sp macro="" textlink="">
      <xdr:nvSpPr>
        <xdr:cNvPr id="782" name="Text Box 3"/>
        <xdr:cNvSpPr txBox="1">
          <a:spLocks noChangeArrowheads="1"/>
        </xdr:cNvSpPr>
      </xdr:nvSpPr>
      <xdr:spPr bwMode="auto">
        <a:xfrm>
          <a:off x="2929467" y="53340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143935</xdr:rowOff>
    </xdr:to>
    <xdr:sp macro="" textlink="">
      <xdr:nvSpPr>
        <xdr:cNvPr id="783" name="Text Box 3"/>
        <xdr:cNvSpPr txBox="1">
          <a:spLocks noChangeArrowheads="1"/>
        </xdr:cNvSpPr>
      </xdr:nvSpPr>
      <xdr:spPr bwMode="auto">
        <a:xfrm>
          <a:off x="2929467" y="53340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143935</xdr:rowOff>
    </xdr:to>
    <xdr:sp macro="" textlink="">
      <xdr:nvSpPr>
        <xdr:cNvPr id="784" name="Text Box 3"/>
        <xdr:cNvSpPr txBox="1">
          <a:spLocks noChangeArrowheads="1"/>
        </xdr:cNvSpPr>
      </xdr:nvSpPr>
      <xdr:spPr bwMode="auto">
        <a:xfrm>
          <a:off x="2929467" y="53340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143935</xdr:rowOff>
    </xdr:to>
    <xdr:sp macro="" textlink="">
      <xdr:nvSpPr>
        <xdr:cNvPr id="785" name="Text Box 3"/>
        <xdr:cNvSpPr txBox="1">
          <a:spLocks noChangeArrowheads="1"/>
        </xdr:cNvSpPr>
      </xdr:nvSpPr>
      <xdr:spPr bwMode="auto">
        <a:xfrm>
          <a:off x="2929467" y="53340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143935</xdr:rowOff>
    </xdr:to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2929467" y="53340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143935</xdr:rowOff>
    </xdr:to>
    <xdr:sp macro="" textlink="">
      <xdr:nvSpPr>
        <xdr:cNvPr id="787" name="Text Box 3"/>
        <xdr:cNvSpPr txBox="1">
          <a:spLocks noChangeArrowheads="1"/>
        </xdr:cNvSpPr>
      </xdr:nvSpPr>
      <xdr:spPr bwMode="auto">
        <a:xfrm>
          <a:off x="2929467" y="53340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143935</xdr:rowOff>
    </xdr:to>
    <xdr:sp macro="" textlink="">
      <xdr:nvSpPr>
        <xdr:cNvPr id="788" name="Text Box 3"/>
        <xdr:cNvSpPr txBox="1">
          <a:spLocks noChangeArrowheads="1"/>
        </xdr:cNvSpPr>
      </xdr:nvSpPr>
      <xdr:spPr bwMode="auto">
        <a:xfrm>
          <a:off x="2929467" y="53340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143935</xdr:rowOff>
    </xdr:to>
    <xdr:sp macro="" textlink="">
      <xdr:nvSpPr>
        <xdr:cNvPr id="789" name="Text Box 3"/>
        <xdr:cNvSpPr txBox="1">
          <a:spLocks noChangeArrowheads="1"/>
        </xdr:cNvSpPr>
      </xdr:nvSpPr>
      <xdr:spPr bwMode="auto">
        <a:xfrm>
          <a:off x="2929467" y="53340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143935</xdr:rowOff>
    </xdr:to>
    <xdr:sp macro="" textlink="">
      <xdr:nvSpPr>
        <xdr:cNvPr id="790" name="Text Box 3"/>
        <xdr:cNvSpPr txBox="1">
          <a:spLocks noChangeArrowheads="1"/>
        </xdr:cNvSpPr>
      </xdr:nvSpPr>
      <xdr:spPr bwMode="auto">
        <a:xfrm>
          <a:off x="2929467" y="53340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143935</xdr:rowOff>
    </xdr:to>
    <xdr:sp macro="" textlink="">
      <xdr:nvSpPr>
        <xdr:cNvPr id="791" name="Text Box 3"/>
        <xdr:cNvSpPr txBox="1">
          <a:spLocks noChangeArrowheads="1"/>
        </xdr:cNvSpPr>
      </xdr:nvSpPr>
      <xdr:spPr bwMode="auto">
        <a:xfrm>
          <a:off x="2929467" y="53340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143935</xdr:rowOff>
    </xdr:to>
    <xdr:sp macro="" textlink="">
      <xdr:nvSpPr>
        <xdr:cNvPr id="792" name="Text Box 3"/>
        <xdr:cNvSpPr txBox="1">
          <a:spLocks noChangeArrowheads="1"/>
        </xdr:cNvSpPr>
      </xdr:nvSpPr>
      <xdr:spPr bwMode="auto">
        <a:xfrm>
          <a:off x="2929467" y="53340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143935</xdr:rowOff>
    </xdr:to>
    <xdr:sp macro="" textlink="">
      <xdr:nvSpPr>
        <xdr:cNvPr id="793" name="Text Box 3"/>
        <xdr:cNvSpPr txBox="1">
          <a:spLocks noChangeArrowheads="1"/>
        </xdr:cNvSpPr>
      </xdr:nvSpPr>
      <xdr:spPr bwMode="auto">
        <a:xfrm>
          <a:off x="2929467" y="53340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143935</xdr:rowOff>
    </xdr:to>
    <xdr:sp macro="" textlink="">
      <xdr:nvSpPr>
        <xdr:cNvPr id="794" name="Text Box 3"/>
        <xdr:cNvSpPr txBox="1">
          <a:spLocks noChangeArrowheads="1"/>
        </xdr:cNvSpPr>
      </xdr:nvSpPr>
      <xdr:spPr bwMode="auto">
        <a:xfrm>
          <a:off x="2929467" y="53340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143935</xdr:rowOff>
    </xdr:to>
    <xdr:sp macro="" textlink="">
      <xdr:nvSpPr>
        <xdr:cNvPr id="795" name="Text Box 3"/>
        <xdr:cNvSpPr txBox="1">
          <a:spLocks noChangeArrowheads="1"/>
        </xdr:cNvSpPr>
      </xdr:nvSpPr>
      <xdr:spPr bwMode="auto">
        <a:xfrm>
          <a:off x="2929467" y="53340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143935</xdr:rowOff>
    </xdr:to>
    <xdr:sp macro="" textlink="">
      <xdr:nvSpPr>
        <xdr:cNvPr id="796" name="Text Box 3"/>
        <xdr:cNvSpPr txBox="1">
          <a:spLocks noChangeArrowheads="1"/>
        </xdr:cNvSpPr>
      </xdr:nvSpPr>
      <xdr:spPr bwMode="auto">
        <a:xfrm>
          <a:off x="2929467" y="53340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143935</xdr:rowOff>
    </xdr:to>
    <xdr:sp macro="" textlink="">
      <xdr:nvSpPr>
        <xdr:cNvPr id="797" name="Text Box 3"/>
        <xdr:cNvSpPr txBox="1">
          <a:spLocks noChangeArrowheads="1"/>
        </xdr:cNvSpPr>
      </xdr:nvSpPr>
      <xdr:spPr bwMode="auto">
        <a:xfrm>
          <a:off x="2929467" y="53340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143935</xdr:rowOff>
    </xdr:to>
    <xdr:sp macro="" textlink="">
      <xdr:nvSpPr>
        <xdr:cNvPr id="798" name="Text Box 3"/>
        <xdr:cNvSpPr txBox="1">
          <a:spLocks noChangeArrowheads="1"/>
        </xdr:cNvSpPr>
      </xdr:nvSpPr>
      <xdr:spPr bwMode="auto">
        <a:xfrm>
          <a:off x="2929467" y="53340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143935</xdr:rowOff>
    </xdr:to>
    <xdr:sp macro="" textlink="">
      <xdr:nvSpPr>
        <xdr:cNvPr id="799" name="Text Box 3"/>
        <xdr:cNvSpPr txBox="1">
          <a:spLocks noChangeArrowheads="1"/>
        </xdr:cNvSpPr>
      </xdr:nvSpPr>
      <xdr:spPr bwMode="auto">
        <a:xfrm>
          <a:off x="2929467" y="53340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143935</xdr:rowOff>
    </xdr:to>
    <xdr:sp macro="" textlink="">
      <xdr:nvSpPr>
        <xdr:cNvPr id="800" name="Text Box 3"/>
        <xdr:cNvSpPr txBox="1">
          <a:spLocks noChangeArrowheads="1"/>
        </xdr:cNvSpPr>
      </xdr:nvSpPr>
      <xdr:spPr bwMode="auto">
        <a:xfrm>
          <a:off x="2929467" y="53340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143935</xdr:rowOff>
    </xdr:to>
    <xdr:sp macro="" textlink="">
      <xdr:nvSpPr>
        <xdr:cNvPr id="801" name="Text Box 3"/>
        <xdr:cNvSpPr txBox="1">
          <a:spLocks noChangeArrowheads="1"/>
        </xdr:cNvSpPr>
      </xdr:nvSpPr>
      <xdr:spPr bwMode="auto">
        <a:xfrm>
          <a:off x="2929467" y="53340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143935</xdr:rowOff>
    </xdr:to>
    <xdr:sp macro="" textlink="">
      <xdr:nvSpPr>
        <xdr:cNvPr id="802" name="Text Box 3"/>
        <xdr:cNvSpPr txBox="1">
          <a:spLocks noChangeArrowheads="1"/>
        </xdr:cNvSpPr>
      </xdr:nvSpPr>
      <xdr:spPr bwMode="auto">
        <a:xfrm>
          <a:off x="2929467" y="53340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1143000</xdr:colOff>
      <xdr:row>20</xdr:row>
      <xdr:rowOff>0</xdr:rowOff>
    </xdr:from>
    <xdr:to>
      <xdr:col>4</xdr:col>
      <xdr:colOff>254000</xdr:colOff>
      <xdr:row>21</xdr:row>
      <xdr:rowOff>143935</xdr:rowOff>
    </xdr:to>
    <xdr:sp macro="" textlink="">
      <xdr:nvSpPr>
        <xdr:cNvPr id="803" name="Text Box 3"/>
        <xdr:cNvSpPr txBox="1">
          <a:spLocks noChangeArrowheads="1"/>
        </xdr:cNvSpPr>
      </xdr:nvSpPr>
      <xdr:spPr bwMode="auto">
        <a:xfrm>
          <a:off x="1921933" y="5334000"/>
          <a:ext cx="1083734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5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6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7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8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9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10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12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13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14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15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16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17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18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19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20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21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22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23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24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25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26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27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28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29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30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31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32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33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34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35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36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37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38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39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40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41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42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43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45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46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47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49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50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51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52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53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54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55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56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57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58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59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60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61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62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63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64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65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66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67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68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69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70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71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72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73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74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75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76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77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78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79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81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82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83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85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86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87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88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89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90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91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92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93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94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95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96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97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99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00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01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02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03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05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06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07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08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09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10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12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13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15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16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17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18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20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21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22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23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925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926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927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928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929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930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931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932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933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934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935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936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937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938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939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941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942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943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944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945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946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947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948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949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950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951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952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953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954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955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956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957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958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959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960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961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962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963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64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65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66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67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68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69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70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71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73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74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75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76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77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78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79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81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82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83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84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85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86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87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88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89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90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91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92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93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94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95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97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98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99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00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01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02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03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05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06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07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08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09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10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12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13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14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15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16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17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18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19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20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21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22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23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24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25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26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28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29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30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31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33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34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35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37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39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41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42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43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45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46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47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48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49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50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51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52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53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54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55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56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57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58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59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61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62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63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64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65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66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67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69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70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71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72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73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74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76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77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78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80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81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82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83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84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85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86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87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88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89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90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92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94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96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97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099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00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01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02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04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05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06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08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09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10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11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12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13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14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15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17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18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19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20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21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22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23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25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27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28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29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30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31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33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34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35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36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37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39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40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41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42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43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44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45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46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47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48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49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50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51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52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53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54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55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57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59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60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61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62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63" name="Text Box 3"/>
        <xdr:cNvSpPr txBox="1">
          <a:spLocks noChangeArrowheads="1"/>
        </xdr:cNvSpPr>
      </xdr:nvSpPr>
      <xdr:spPr bwMode="auto">
        <a:xfrm>
          <a:off x="3520440" y="136169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65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67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68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69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70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71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72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73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74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75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76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77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78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79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80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81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82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83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84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85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86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87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88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89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90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91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93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94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95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96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97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98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199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200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201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202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3520440" y="136169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1204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1205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1207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1208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1209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1210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1211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1212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1213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1214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1215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1216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1217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1218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1219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1220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1221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1222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1223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1224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1225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1226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1227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1228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1229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1230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1231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1233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1234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1235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1237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1238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1239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1240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1241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1242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1243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1244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1245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1246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1247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1248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1249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1250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1251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1253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1254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1255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1256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1257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1258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1259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1260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1261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1262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1263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1264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1265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1266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1267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1268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1269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1270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1271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1272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1273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1274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1275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1276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1277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1279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1280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1281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1282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1143000</xdr:colOff>
      <xdr:row>14</xdr:row>
      <xdr:rowOff>0</xdr:rowOff>
    </xdr:from>
    <xdr:to>
      <xdr:col>4</xdr:col>
      <xdr:colOff>254000</xdr:colOff>
      <xdr:row>15</xdr:row>
      <xdr:rowOff>237067</xdr:rowOff>
    </xdr:to>
    <xdr:sp macro="" textlink="">
      <xdr:nvSpPr>
        <xdr:cNvPr id="1283" name="Text Box 3"/>
        <xdr:cNvSpPr txBox="1">
          <a:spLocks noChangeArrowheads="1"/>
        </xdr:cNvSpPr>
      </xdr:nvSpPr>
      <xdr:spPr bwMode="auto">
        <a:xfrm>
          <a:off x="1921933" y="4927600"/>
          <a:ext cx="1083734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1285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1286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1287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1288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1289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1290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1291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1292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1293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1295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1296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1297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1298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1299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1301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1302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1303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1304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1305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1306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1307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1308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1309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1310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1311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1312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1313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1314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1315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1316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1317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1318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1320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1321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1322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1323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1325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1326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1327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1328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1329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1330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1331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1332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1333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1334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1335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1336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1337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1338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1339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1340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1341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1342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1343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1344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1345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1346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1347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1348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1350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1351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1352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1353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1354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1355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1356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1357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1358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1359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1361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1362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1143000</xdr:colOff>
      <xdr:row>15</xdr:row>
      <xdr:rowOff>0</xdr:rowOff>
    </xdr:from>
    <xdr:to>
      <xdr:col>4</xdr:col>
      <xdr:colOff>254000</xdr:colOff>
      <xdr:row>16</xdr:row>
      <xdr:rowOff>237067</xdr:rowOff>
    </xdr:to>
    <xdr:sp macro="" textlink="">
      <xdr:nvSpPr>
        <xdr:cNvPr id="1363" name="Text Box 3"/>
        <xdr:cNvSpPr txBox="1">
          <a:spLocks noChangeArrowheads="1"/>
        </xdr:cNvSpPr>
      </xdr:nvSpPr>
      <xdr:spPr bwMode="auto">
        <a:xfrm>
          <a:off x="1921933" y="4927600"/>
          <a:ext cx="1083734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365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366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367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368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369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370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371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372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373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374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375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376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377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378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379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380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381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382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383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384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385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387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388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389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390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391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392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393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394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395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396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397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398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399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400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401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403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05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06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07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09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10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11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12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13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14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15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16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17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18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19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20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21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22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24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25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26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28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29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30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31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32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33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34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35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37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38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39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40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41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42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1143000</xdr:colOff>
      <xdr:row>16</xdr:row>
      <xdr:rowOff>0</xdr:rowOff>
    </xdr:from>
    <xdr:to>
      <xdr:col>4</xdr:col>
      <xdr:colOff>254000</xdr:colOff>
      <xdr:row>17</xdr:row>
      <xdr:rowOff>237067</xdr:rowOff>
    </xdr:to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1921933" y="5240867"/>
          <a:ext cx="1083734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446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447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448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449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450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451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452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453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454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455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456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457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458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459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460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461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462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464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465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466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467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468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469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470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471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472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474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475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476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477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478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479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480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481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482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1483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84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85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86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88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89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90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91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92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93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94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95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96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97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98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499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500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501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502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504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505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506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507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508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509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510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511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512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514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515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516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517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518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519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520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521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1522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1143000</xdr:colOff>
      <xdr:row>16</xdr:row>
      <xdr:rowOff>0</xdr:rowOff>
    </xdr:from>
    <xdr:to>
      <xdr:col>4</xdr:col>
      <xdr:colOff>254000</xdr:colOff>
      <xdr:row>17</xdr:row>
      <xdr:rowOff>237067</xdr:rowOff>
    </xdr:to>
    <xdr:sp macro="" textlink="">
      <xdr:nvSpPr>
        <xdr:cNvPr id="1523" name="Text Box 3"/>
        <xdr:cNvSpPr txBox="1">
          <a:spLocks noChangeArrowheads="1"/>
        </xdr:cNvSpPr>
      </xdr:nvSpPr>
      <xdr:spPr bwMode="auto">
        <a:xfrm>
          <a:off x="1921933" y="4927600"/>
          <a:ext cx="1083734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524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525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526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527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528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529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530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531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532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533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534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535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536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537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538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540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541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542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543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545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546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547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548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549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550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551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552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553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554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555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556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557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558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559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560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561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562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563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564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565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566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567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568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569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570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571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572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573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574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575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576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577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578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579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580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581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582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583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584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585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586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587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588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589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590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591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592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593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594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595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596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597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598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599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600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601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602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1143000</xdr:colOff>
      <xdr:row>17</xdr:row>
      <xdr:rowOff>0</xdr:rowOff>
    </xdr:from>
    <xdr:to>
      <xdr:col>4</xdr:col>
      <xdr:colOff>254000</xdr:colOff>
      <xdr:row>18</xdr:row>
      <xdr:rowOff>237067</xdr:rowOff>
    </xdr:to>
    <xdr:sp macro="" textlink="">
      <xdr:nvSpPr>
        <xdr:cNvPr id="1603" name="Text Box 3"/>
        <xdr:cNvSpPr txBox="1">
          <a:spLocks noChangeArrowheads="1"/>
        </xdr:cNvSpPr>
      </xdr:nvSpPr>
      <xdr:spPr bwMode="auto">
        <a:xfrm>
          <a:off x="1921933" y="5240867"/>
          <a:ext cx="1083734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604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605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607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608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609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610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611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612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613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614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615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616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617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618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619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620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621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622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623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624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625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626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627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628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629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630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631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632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633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634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636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637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638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639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640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641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642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1643" name="Text Box 3"/>
        <xdr:cNvSpPr txBox="1">
          <a:spLocks noChangeArrowheads="1"/>
        </xdr:cNvSpPr>
      </xdr:nvSpPr>
      <xdr:spPr bwMode="auto">
        <a:xfrm>
          <a:off x="2929467" y="4927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644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646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647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648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649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650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652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653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654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655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656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657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658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659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660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661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662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663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664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665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666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667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668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670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672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673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674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675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676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677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678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679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680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681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1682" name="Text Box 3"/>
        <xdr:cNvSpPr txBox="1">
          <a:spLocks noChangeArrowheads="1"/>
        </xdr:cNvSpPr>
      </xdr:nvSpPr>
      <xdr:spPr bwMode="auto">
        <a:xfrm>
          <a:off x="2929467" y="4927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1143000</xdr:colOff>
      <xdr:row>17</xdr:row>
      <xdr:rowOff>0</xdr:rowOff>
    </xdr:from>
    <xdr:to>
      <xdr:col>4</xdr:col>
      <xdr:colOff>254000</xdr:colOff>
      <xdr:row>18</xdr:row>
      <xdr:rowOff>237067</xdr:rowOff>
    </xdr:to>
    <xdr:sp macro="" textlink="">
      <xdr:nvSpPr>
        <xdr:cNvPr id="1683" name="Text Box 3"/>
        <xdr:cNvSpPr txBox="1">
          <a:spLocks noChangeArrowheads="1"/>
        </xdr:cNvSpPr>
      </xdr:nvSpPr>
      <xdr:spPr bwMode="auto">
        <a:xfrm>
          <a:off x="1921933" y="4927600"/>
          <a:ext cx="1083734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1684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1686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1687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1688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1689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1690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1691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1692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1693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1694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1696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1697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1698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1699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1700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1701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1702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1703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1704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1705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1706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1707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1708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1709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1710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1712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1713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1714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1715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1716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1717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1718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1719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1720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1721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1722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1723" name="Text Box 3"/>
        <xdr:cNvSpPr txBox="1">
          <a:spLocks noChangeArrowheads="1"/>
        </xdr:cNvSpPr>
      </xdr:nvSpPr>
      <xdr:spPr bwMode="auto">
        <a:xfrm>
          <a:off x="2929467" y="52408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1724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1726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1728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1729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1730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1731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1732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1733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1734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1735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1736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1738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1739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1740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1741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1742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1743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1744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1745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1746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1748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1749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1750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1751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1752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1754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1756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1757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1758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1759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1760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1761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1762" name="Text Box 3"/>
        <xdr:cNvSpPr txBox="1">
          <a:spLocks noChangeArrowheads="1"/>
        </xdr:cNvSpPr>
      </xdr:nvSpPr>
      <xdr:spPr bwMode="auto">
        <a:xfrm>
          <a:off x="2929467" y="52408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1143000</xdr:colOff>
      <xdr:row>18</xdr:row>
      <xdr:rowOff>0</xdr:rowOff>
    </xdr:from>
    <xdr:to>
      <xdr:col>4</xdr:col>
      <xdr:colOff>254000</xdr:colOff>
      <xdr:row>19</xdr:row>
      <xdr:rowOff>237067</xdr:rowOff>
    </xdr:to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1921933" y="5240867"/>
          <a:ext cx="1083734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266700</xdr:colOff>
      <xdr:row>2</xdr:row>
      <xdr:rowOff>161925</xdr:rowOff>
    </xdr:to>
    <xdr:pic>
      <xdr:nvPicPr>
        <xdr:cNvPr id="4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73558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0</xdr:row>
      <xdr:rowOff>0</xdr:rowOff>
    </xdr:from>
    <xdr:to>
      <xdr:col>16</xdr:col>
      <xdr:colOff>542925</xdr:colOff>
      <xdr:row>3</xdr:row>
      <xdr:rowOff>19050</xdr:rowOff>
    </xdr:to>
    <xdr:pic>
      <xdr:nvPicPr>
        <xdr:cNvPr id="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90960" y="0"/>
          <a:ext cx="119062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workbookViewId="0">
      <selection activeCell="P24" sqref="P24"/>
    </sheetView>
  </sheetViews>
  <sheetFormatPr defaultColWidth="9.140625" defaultRowHeight="12.75"/>
  <cols>
    <col min="1" max="1" width="4.7109375" style="118" customWidth="1"/>
    <col min="2" max="2" width="6.7109375" style="118" hidden="1" customWidth="1"/>
    <col min="3" max="3" width="24.7109375" style="138" customWidth="1"/>
    <col min="4" max="4" width="8.7109375" style="138" hidden="1" customWidth="1"/>
    <col min="5" max="5" width="6.7109375" style="138" customWidth="1"/>
    <col min="6" max="6" width="36.7109375" style="138" customWidth="1"/>
    <col min="7" max="7" width="8.7109375" style="138" hidden="1" customWidth="1"/>
    <col min="8" max="8" width="17.7109375" style="138" hidden="1" customWidth="1"/>
    <col min="9" max="9" width="22.7109375" style="138" customWidth="1"/>
    <col min="10" max="10" width="6.7109375" style="118" customWidth="1"/>
    <col min="11" max="11" width="8.7109375" style="118" customWidth="1"/>
    <col min="12" max="12" width="4.7109375" style="118" customWidth="1"/>
    <col min="13" max="13" width="6.7109375" style="118" customWidth="1"/>
    <col min="14" max="14" width="8.7109375" style="118" customWidth="1"/>
    <col min="15" max="15" width="4.7109375" style="118" customWidth="1"/>
    <col min="16" max="16" width="6.7109375" style="118" customWidth="1"/>
    <col min="17" max="17" width="8.7109375" style="118" customWidth="1"/>
    <col min="18" max="20" width="4.7109375" style="118" customWidth="1"/>
    <col min="21" max="21" width="6.7109375" style="118" customWidth="1"/>
    <col min="22" max="22" width="8.7109375" style="118" customWidth="1"/>
    <col min="23" max="23" width="6.7109375" style="118" hidden="1" customWidth="1"/>
    <col min="24" max="16384" width="9.140625" style="118"/>
  </cols>
  <sheetData>
    <row r="1" spans="1:25" ht="25.15" customHeight="1">
      <c r="A1" s="230" t="s">
        <v>37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</row>
    <row r="2" spans="1:25" s="119" customFormat="1" ht="30" customHeight="1">
      <c r="A2" s="231" t="s">
        <v>123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</row>
    <row r="3" spans="1:25" s="119" customFormat="1" ht="25.15" customHeight="1">
      <c r="A3" s="230" t="s">
        <v>7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</row>
    <row r="4" spans="1:25" ht="25.15" customHeight="1">
      <c r="A4" s="230" t="s">
        <v>14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</row>
    <row r="5" spans="1:25" ht="25.15" customHeight="1">
      <c r="A5" s="232" t="s">
        <v>243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</row>
    <row r="6" spans="1:25" s="122" customFormat="1" ht="25.15" customHeight="1">
      <c r="A6" s="10" t="s">
        <v>27</v>
      </c>
      <c r="B6" s="10"/>
      <c r="C6" s="55"/>
      <c r="D6" s="56"/>
      <c r="E6" s="56"/>
      <c r="F6" s="57"/>
      <c r="G6" s="120"/>
      <c r="H6" s="120"/>
      <c r="I6" s="120"/>
      <c r="J6" s="121"/>
      <c r="K6" s="121"/>
      <c r="L6" s="121"/>
      <c r="M6" s="121"/>
      <c r="N6" s="121"/>
      <c r="O6" s="121"/>
      <c r="P6" s="121"/>
      <c r="Q6" s="121"/>
      <c r="R6" s="220" t="s">
        <v>236</v>
      </c>
      <c r="S6" s="220"/>
      <c r="T6" s="220"/>
      <c r="U6" s="220"/>
      <c r="V6" s="220"/>
      <c r="W6" s="220"/>
    </row>
    <row r="7" spans="1:25" ht="20.100000000000001" customHeight="1">
      <c r="A7" s="208" t="s">
        <v>1</v>
      </c>
      <c r="B7" s="203" t="s">
        <v>15</v>
      </c>
      <c r="C7" s="216" t="s">
        <v>12</v>
      </c>
      <c r="D7" s="221" t="s">
        <v>10</v>
      </c>
      <c r="E7" s="228" t="s">
        <v>9</v>
      </c>
      <c r="F7" s="221" t="s">
        <v>13</v>
      </c>
      <c r="G7" s="221" t="s">
        <v>10</v>
      </c>
      <c r="H7" s="221" t="s">
        <v>8</v>
      </c>
      <c r="I7" s="223" t="s">
        <v>4</v>
      </c>
      <c r="J7" s="212" t="s">
        <v>28</v>
      </c>
      <c r="K7" s="213"/>
      <c r="L7" s="214"/>
      <c r="M7" s="212" t="s">
        <v>5</v>
      </c>
      <c r="N7" s="213"/>
      <c r="O7" s="214"/>
      <c r="P7" s="212" t="s">
        <v>29</v>
      </c>
      <c r="Q7" s="213"/>
      <c r="R7" s="214"/>
      <c r="S7" s="215" t="s">
        <v>17</v>
      </c>
      <c r="T7" s="210" t="s">
        <v>18</v>
      </c>
      <c r="U7" s="208" t="s">
        <v>6</v>
      </c>
      <c r="V7" s="218" t="s">
        <v>16</v>
      </c>
      <c r="W7" s="225" t="s">
        <v>32</v>
      </c>
    </row>
    <row r="8" spans="1:25" ht="39.950000000000003" customHeight="1">
      <c r="A8" s="209"/>
      <c r="B8" s="203"/>
      <c r="C8" s="217"/>
      <c r="D8" s="227"/>
      <c r="E8" s="229"/>
      <c r="F8" s="222"/>
      <c r="G8" s="227"/>
      <c r="H8" s="222"/>
      <c r="I8" s="224"/>
      <c r="J8" s="64" t="s">
        <v>11</v>
      </c>
      <c r="K8" s="65" t="s">
        <v>0</v>
      </c>
      <c r="L8" s="64" t="s">
        <v>1</v>
      </c>
      <c r="M8" s="64" t="s">
        <v>11</v>
      </c>
      <c r="N8" s="65" t="s">
        <v>0</v>
      </c>
      <c r="O8" s="64" t="s">
        <v>1</v>
      </c>
      <c r="P8" s="64" t="s">
        <v>11</v>
      </c>
      <c r="Q8" s="65" t="s">
        <v>0</v>
      </c>
      <c r="R8" s="64" t="s">
        <v>1</v>
      </c>
      <c r="S8" s="215"/>
      <c r="T8" s="211"/>
      <c r="U8" s="209"/>
      <c r="V8" s="219"/>
      <c r="W8" s="226"/>
      <c r="Y8" s="123"/>
    </row>
    <row r="9" spans="1:25" ht="31.9" customHeight="1">
      <c r="A9" s="205" t="s">
        <v>229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7"/>
      <c r="W9" s="155"/>
      <c r="Y9" s="123"/>
    </row>
    <row r="10" spans="1:25" ht="31.9" customHeight="1">
      <c r="A10" s="67">
        <f>RANK(V10,$V$10:$V$12,0)</f>
        <v>1</v>
      </c>
      <c r="B10" s="47" t="s">
        <v>85</v>
      </c>
      <c r="C10" s="68" t="s">
        <v>86</v>
      </c>
      <c r="D10" s="50" t="s">
        <v>87</v>
      </c>
      <c r="E10" s="47" t="s">
        <v>20</v>
      </c>
      <c r="F10" s="2" t="s">
        <v>156</v>
      </c>
      <c r="G10" s="50" t="s">
        <v>157</v>
      </c>
      <c r="H10" s="48" t="s">
        <v>158</v>
      </c>
      <c r="I10" s="49" t="s">
        <v>88</v>
      </c>
      <c r="J10" s="38">
        <v>232</v>
      </c>
      <c r="K10" s="23">
        <f>ROUND(J10/3.4,5)</f>
        <v>68.235290000000006</v>
      </c>
      <c r="L10" s="81">
        <f>RANK(K10,K$10:K$12,0)</f>
        <v>1</v>
      </c>
      <c r="M10" s="38">
        <v>234</v>
      </c>
      <c r="N10" s="23">
        <f>ROUND(M10/3.4,5)</f>
        <v>68.823530000000005</v>
      </c>
      <c r="O10" s="81">
        <f>RANK(N10,N$10:N$12,0)</f>
        <v>1</v>
      </c>
      <c r="P10" s="38">
        <v>236</v>
      </c>
      <c r="Q10" s="23">
        <f>ROUND(P10/3.4,5)</f>
        <v>69.411760000000001</v>
      </c>
      <c r="R10" s="81">
        <f>RANK(Q10,Q$10:Q$12,0)</f>
        <v>1</v>
      </c>
      <c r="S10" s="43"/>
      <c r="T10" s="43"/>
      <c r="U10" s="38">
        <f>J10+M10+P10</f>
        <v>702</v>
      </c>
      <c r="V10" s="71">
        <f>ROUND(U10/3.4/3,5)</f>
        <v>68.823530000000005</v>
      </c>
      <c r="W10" s="124"/>
    </row>
    <row r="11" spans="1:25" ht="31.9" customHeight="1">
      <c r="A11" s="67">
        <f>RANK(V11,$V$10:$V$12,0)</f>
        <v>2</v>
      </c>
      <c r="B11" s="47">
        <v>1969</v>
      </c>
      <c r="C11" s="44" t="s">
        <v>100</v>
      </c>
      <c r="D11" s="50" t="s">
        <v>101</v>
      </c>
      <c r="E11" s="47">
        <v>2</v>
      </c>
      <c r="F11" s="5" t="s">
        <v>102</v>
      </c>
      <c r="G11" s="50" t="s">
        <v>103</v>
      </c>
      <c r="H11" s="48" t="s">
        <v>104</v>
      </c>
      <c r="I11" s="49" t="s">
        <v>21</v>
      </c>
      <c r="J11" s="38">
        <v>210.5</v>
      </c>
      <c r="K11" s="23">
        <f>ROUND(J11/3.4,5)</f>
        <v>61.911760000000001</v>
      </c>
      <c r="L11" s="81">
        <f>RANK(K11,K$10:K$12,0)</f>
        <v>2</v>
      </c>
      <c r="M11" s="38">
        <v>212</v>
      </c>
      <c r="N11" s="23">
        <f>ROUND(M11/3.4,5)</f>
        <v>62.352939999999997</v>
      </c>
      <c r="O11" s="81">
        <f>RANK(N11,N$10:N$12,0)</f>
        <v>2</v>
      </c>
      <c r="P11" s="38">
        <v>207</v>
      </c>
      <c r="Q11" s="23">
        <f>ROUND(P11/3.4,5)</f>
        <v>60.882350000000002</v>
      </c>
      <c r="R11" s="81">
        <f>RANK(Q11,Q$10:Q$12,0)</f>
        <v>2</v>
      </c>
      <c r="S11" s="43"/>
      <c r="T11" s="43"/>
      <c r="U11" s="38">
        <f>J11+M11+P11</f>
        <v>629.5</v>
      </c>
      <c r="V11" s="71">
        <f>ROUND(U11/3.4/3,5)</f>
        <v>61.715690000000002</v>
      </c>
      <c r="W11" s="124"/>
    </row>
    <row r="12" spans="1:25" ht="31.9" customHeight="1">
      <c r="A12" s="67">
        <f>RANK(V12,$V$10:$V$12,0)</f>
        <v>3</v>
      </c>
      <c r="B12" s="47">
        <v>1995</v>
      </c>
      <c r="C12" s="39" t="s">
        <v>44</v>
      </c>
      <c r="D12" s="50" t="s">
        <v>45</v>
      </c>
      <c r="E12" s="47" t="s">
        <v>19</v>
      </c>
      <c r="F12" s="46" t="s">
        <v>46</v>
      </c>
      <c r="G12" s="50" t="s">
        <v>47</v>
      </c>
      <c r="H12" s="48" t="s">
        <v>48</v>
      </c>
      <c r="I12" s="49" t="s">
        <v>21</v>
      </c>
      <c r="J12" s="38">
        <v>187.5</v>
      </c>
      <c r="K12" s="23">
        <f>ROUND(J12/3.4,5)-2</f>
        <v>53.147060000000003</v>
      </c>
      <c r="L12" s="81">
        <f>RANK(K12,K$10:K$12,0)</f>
        <v>3</v>
      </c>
      <c r="M12" s="38">
        <v>195</v>
      </c>
      <c r="N12" s="23">
        <f>ROUND(M12/3.4,5)-2</f>
        <v>55.352939999999997</v>
      </c>
      <c r="O12" s="81">
        <f>RANK(N12,N$10:N$12,0)</f>
        <v>3</v>
      </c>
      <c r="P12" s="38">
        <v>191.5</v>
      </c>
      <c r="Q12" s="23">
        <f>ROUND(P12/3.4,5)-2</f>
        <v>54.323529999999998</v>
      </c>
      <c r="R12" s="81">
        <f>RANK(Q12,Q$10:Q$12,0)</f>
        <v>3</v>
      </c>
      <c r="S12" s="43">
        <v>1</v>
      </c>
      <c r="T12" s="43"/>
      <c r="U12" s="38">
        <f>J12+M12+P12</f>
        <v>574</v>
      </c>
      <c r="V12" s="71">
        <f>ROUND(U12/3.4/3,5)-2</f>
        <v>54.274509999999999</v>
      </c>
      <c r="W12" s="124"/>
    </row>
    <row r="13" spans="1:25" ht="30" customHeight="1">
      <c r="A13" s="205" t="s">
        <v>53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7"/>
      <c r="W13" s="125"/>
    </row>
    <row r="14" spans="1:25" ht="30" customHeight="1">
      <c r="A14" s="67">
        <f>RANK(V14,$V$14:$V$17,0)</f>
        <v>1</v>
      </c>
      <c r="B14" s="47">
        <v>1986</v>
      </c>
      <c r="C14" s="37" t="s">
        <v>142</v>
      </c>
      <c r="D14" s="50" t="s">
        <v>143</v>
      </c>
      <c r="E14" s="47" t="s">
        <v>38</v>
      </c>
      <c r="F14" s="102" t="s">
        <v>144</v>
      </c>
      <c r="G14" s="50" t="s">
        <v>145</v>
      </c>
      <c r="H14" s="48" t="s">
        <v>146</v>
      </c>
      <c r="I14" s="156" t="s">
        <v>147</v>
      </c>
      <c r="J14" s="38">
        <v>220.5</v>
      </c>
      <c r="K14" s="23">
        <f>ROUND(J14/3.4,5)</f>
        <v>64.852940000000004</v>
      </c>
      <c r="L14" s="81">
        <f>RANK(K14,K$14:K$17,0)</f>
        <v>1</v>
      </c>
      <c r="M14" s="38">
        <v>216.5</v>
      </c>
      <c r="N14" s="23">
        <f>ROUND(M14/3.4,5)</f>
        <v>63.676470000000002</v>
      </c>
      <c r="O14" s="81">
        <f>RANK(N14,N$14:N$17,0)</f>
        <v>1</v>
      </c>
      <c r="P14" s="38">
        <v>217</v>
      </c>
      <c r="Q14" s="23">
        <f>ROUND(P14/3.4,5)</f>
        <v>63.823529999999998</v>
      </c>
      <c r="R14" s="81">
        <f>RANK(Q14,Q$14:Q$17,0)</f>
        <v>2</v>
      </c>
      <c r="S14" s="43"/>
      <c r="T14" s="43"/>
      <c r="U14" s="38">
        <f>J14+M14+P14</f>
        <v>654</v>
      </c>
      <c r="V14" s="71">
        <f>ROUND(U14/3.4/3,5)</f>
        <v>64.117649999999998</v>
      </c>
      <c r="W14" s="125"/>
    </row>
    <row r="15" spans="1:25" ht="30" customHeight="1">
      <c r="A15" s="67">
        <f>RANK(V15,$V$14:$V$17,0)</f>
        <v>2</v>
      </c>
      <c r="B15" s="47" t="s">
        <v>68</v>
      </c>
      <c r="C15" s="40" t="s">
        <v>69</v>
      </c>
      <c r="D15" s="50" t="s">
        <v>70</v>
      </c>
      <c r="E15" s="47" t="s">
        <v>20</v>
      </c>
      <c r="F15" s="46" t="s">
        <v>71</v>
      </c>
      <c r="G15" s="50" t="s">
        <v>72</v>
      </c>
      <c r="H15" s="48" t="s">
        <v>73</v>
      </c>
      <c r="I15" s="156" t="s">
        <v>43</v>
      </c>
      <c r="J15" s="38">
        <v>217.5</v>
      </c>
      <c r="K15" s="23">
        <f>ROUND(J15/3.4,5)</f>
        <v>63.970590000000001</v>
      </c>
      <c r="L15" s="81">
        <f>RANK(K15,K$14:K$17,0)</f>
        <v>2</v>
      </c>
      <c r="M15" s="38">
        <v>215.5</v>
      </c>
      <c r="N15" s="23">
        <f>ROUND(M15/3.4,5)</f>
        <v>63.382350000000002</v>
      </c>
      <c r="O15" s="81">
        <f>RANK(N15,N$14:N$17,0)</f>
        <v>2</v>
      </c>
      <c r="P15" s="38">
        <v>219.5</v>
      </c>
      <c r="Q15" s="23">
        <f>ROUND(P15/3.4,5)</f>
        <v>64.558819999999997</v>
      </c>
      <c r="R15" s="81">
        <f>RANK(Q15,Q$14:Q$17,0)</f>
        <v>1</v>
      </c>
      <c r="S15" s="43"/>
      <c r="T15" s="43"/>
      <c r="U15" s="38">
        <f>J15+M15+P15</f>
        <v>652.5</v>
      </c>
      <c r="V15" s="71">
        <f>ROUND(U15/3.4/3,5)</f>
        <v>63.970590000000001</v>
      </c>
      <c r="W15" s="125"/>
    </row>
    <row r="16" spans="1:25" ht="30" customHeight="1">
      <c r="A16" s="67">
        <f>RANK(V16,$V$14:$V$17,0)</f>
        <v>3</v>
      </c>
      <c r="B16" s="47">
        <v>1984</v>
      </c>
      <c r="C16" s="45" t="s">
        <v>62</v>
      </c>
      <c r="D16" s="50" t="s">
        <v>63</v>
      </c>
      <c r="E16" s="47" t="s">
        <v>20</v>
      </c>
      <c r="F16" s="69" t="s">
        <v>64</v>
      </c>
      <c r="G16" s="50" t="s">
        <v>65</v>
      </c>
      <c r="H16" s="48" t="s">
        <v>66</v>
      </c>
      <c r="I16" s="49" t="s">
        <v>43</v>
      </c>
      <c r="J16" s="38">
        <v>217</v>
      </c>
      <c r="K16" s="23">
        <f>ROUND(J16/3.4,5)</f>
        <v>63.823529999999998</v>
      </c>
      <c r="L16" s="81">
        <f>RANK(K16,K$14:K$17,0)</f>
        <v>3</v>
      </c>
      <c r="M16" s="38">
        <v>213</v>
      </c>
      <c r="N16" s="23">
        <f>ROUND(M16/3.4,5)</f>
        <v>62.647060000000003</v>
      </c>
      <c r="O16" s="81">
        <f>RANK(N16,N$14:N$17,0)</f>
        <v>3</v>
      </c>
      <c r="P16" s="38">
        <v>216</v>
      </c>
      <c r="Q16" s="23">
        <f>ROUND(P16/3.4,5)</f>
        <v>63.529409999999999</v>
      </c>
      <c r="R16" s="81">
        <f>RANK(Q16,Q$14:Q$17,0)</f>
        <v>3</v>
      </c>
      <c r="S16" s="43"/>
      <c r="T16" s="43"/>
      <c r="U16" s="38">
        <f>J16+M16+P16</f>
        <v>646</v>
      </c>
      <c r="V16" s="71">
        <f>ROUND(U16/3.4/3,5)</f>
        <v>63.333329999999997</v>
      </c>
      <c r="W16" s="125"/>
    </row>
    <row r="17" spans="1:23" ht="30" customHeight="1">
      <c r="A17" s="67">
        <f>RANK(V17,$V$14:$V$17,0)</f>
        <v>4</v>
      </c>
      <c r="B17" s="47">
        <v>1977</v>
      </c>
      <c r="C17" s="5" t="s">
        <v>54</v>
      </c>
      <c r="D17" s="50" t="s">
        <v>55</v>
      </c>
      <c r="E17" s="47" t="s">
        <v>20</v>
      </c>
      <c r="F17" s="139" t="s">
        <v>58</v>
      </c>
      <c r="G17" s="50" t="s">
        <v>56</v>
      </c>
      <c r="H17" s="48" t="s">
        <v>57</v>
      </c>
      <c r="I17" s="49" t="s">
        <v>42</v>
      </c>
      <c r="J17" s="38">
        <v>205.5</v>
      </c>
      <c r="K17" s="23">
        <f>ROUND(J17/3.4,5)</f>
        <v>60.441180000000003</v>
      </c>
      <c r="L17" s="81">
        <f>RANK(K17,K$14:K$17,0)</f>
        <v>4</v>
      </c>
      <c r="M17" s="38">
        <v>204</v>
      </c>
      <c r="N17" s="23">
        <f>ROUND(M17/3.4,5)</f>
        <v>60</v>
      </c>
      <c r="O17" s="81">
        <f>RANK(N17,N$14:N$17,0)</f>
        <v>4</v>
      </c>
      <c r="P17" s="38">
        <v>209</v>
      </c>
      <c r="Q17" s="23">
        <f>ROUND(P17/3.4,5)</f>
        <v>61.470590000000001</v>
      </c>
      <c r="R17" s="81">
        <f>RANK(Q17,Q$14:Q$17,0)</f>
        <v>4</v>
      </c>
      <c r="S17" s="43"/>
      <c r="T17" s="43"/>
      <c r="U17" s="38">
        <f>J17+M17+P17</f>
        <v>618.5</v>
      </c>
      <c r="V17" s="71">
        <f>ROUND(U17/3.4/3,5)</f>
        <v>60.637250000000002</v>
      </c>
      <c r="W17" s="125"/>
    </row>
    <row r="18" spans="1:23" ht="31.9" customHeight="1">
      <c r="A18" s="205" t="s">
        <v>228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7"/>
      <c r="W18" s="125"/>
    </row>
    <row r="19" spans="1:23" ht="31.9" customHeight="1">
      <c r="A19" s="67">
        <v>1</v>
      </c>
      <c r="B19" s="47" t="s">
        <v>105</v>
      </c>
      <c r="C19" s="40" t="s">
        <v>106</v>
      </c>
      <c r="D19" s="50" t="s">
        <v>107</v>
      </c>
      <c r="E19" s="47" t="s">
        <v>38</v>
      </c>
      <c r="F19" s="46" t="s">
        <v>108</v>
      </c>
      <c r="G19" s="50" t="s">
        <v>109</v>
      </c>
      <c r="H19" s="48" t="s">
        <v>110</v>
      </c>
      <c r="I19" s="49" t="s">
        <v>77</v>
      </c>
      <c r="J19" s="38">
        <v>304</v>
      </c>
      <c r="K19" s="23">
        <f>ROUND(J19/4.6,5)</f>
        <v>66.086960000000005</v>
      </c>
      <c r="L19" s="81">
        <v>1</v>
      </c>
      <c r="M19" s="38">
        <v>312</v>
      </c>
      <c r="N19" s="23">
        <f>ROUND(M19/4.6,5)</f>
        <v>67.826089999999994</v>
      </c>
      <c r="O19" s="81">
        <v>1</v>
      </c>
      <c r="P19" s="38">
        <v>307.5</v>
      </c>
      <c r="Q19" s="23">
        <f>ROUND(P19/4.6,5)</f>
        <v>66.847830000000002</v>
      </c>
      <c r="R19" s="81">
        <v>1</v>
      </c>
      <c r="S19" s="43"/>
      <c r="T19" s="43"/>
      <c r="U19" s="38">
        <f t="shared" ref="U19" si="0">J19+M19+P19</f>
        <v>923.5</v>
      </c>
      <c r="V19" s="71">
        <f>ROUND(U19/4.6/3,5)</f>
        <v>66.920289999999994</v>
      </c>
      <c r="W19" s="125"/>
    </row>
    <row r="20" spans="1:23" ht="31.9" customHeight="1">
      <c r="A20" s="205" t="s">
        <v>99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7"/>
      <c r="W20" s="125"/>
    </row>
    <row r="21" spans="1:23" ht="31.9" customHeight="1">
      <c r="A21" s="67">
        <v>1</v>
      </c>
      <c r="B21" s="47">
        <v>1973</v>
      </c>
      <c r="C21" s="117" t="s">
        <v>227</v>
      </c>
      <c r="D21" s="50" t="s">
        <v>226</v>
      </c>
      <c r="E21" s="47" t="s">
        <v>19</v>
      </c>
      <c r="F21" s="174" t="s">
        <v>225</v>
      </c>
      <c r="G21" s="50" t="s">
        <v>223</v>
      </c>
      <c r="H21" s="48" t="s">
        <v>224</v>
      </c>
      <c r="I21" s="49" t="s">
        <v>21</v>
      </c>
      <c r="J21" s="38">
        <v>117.5</v>
      </c>
      <c r="K21" s="23">
        <f>ROUND(J21/1.8,5)</f>
        <v>65.277780000000007</v>
      </c>
      <c r="L21" s="81">
        <v>1</v>
      </c>
      <c r="M21" s="38">
        <v>114.5</v>
      </c>
      <c r="N21" s="23">
        <f>ROUND(M21/1.8,5)</f>
        <v>63.611109999999996</v>
      </c>
      <c r="O21" s="81">
        <v>1</v>
      </c>
      <c r="P21" s="38">
        <v>117</v>
      </c>
      <c r="Q21" s="23">
        <f>ROUND(P21/1.8,5)</f>
        <v>65</v>
      </c>
      <c r="R21" s="81">
        <v>1</v>
      </c>
      <c r="S21" s="43"/>
      <c r="T21" s="43"/>
      <c r="U21" s="38">
        <f>J21+M21+P21</f>
        <v>349</v>
      </c>
      <c r="V21" s="71">
        <f>ROUND(U21/1.8/3,5)</f>
        <v>64.629630000000006</v>
      </c>
      <c r="W21" s="125"/>
    </row>
    <row r="22" spans="1:23" ht="30" customHeight="1">
      <c r="A22" s="74"/>
      <c r="B22" s="85"/>
      <c r="C22" s="199"/>
      <c r="D22" s="87"/>
      <c r="E22" s="85"/>
      <c r="F22" s="200"/>
      <c r="G22" s="87"/>
      <c r="H22" s="88"/>
      <c r="I22" s="91"/>
      <c r="J22" s="201"/>
      <c r="K22" s="26"/>
      <c r="L22" s="202"/>
      <c r="M22" s="201"/>
      <c r="N22" s="26"/>
      <c r="O22" s="202"/>
      <c r="P22" s="201"/>
      <c r="Q22" s="26"/>
      <c r="R22" s="202"/>
      <c r="S22" s="24"/>
      <c r="T22" s="24"/>
      <c r="U22" s="201"/>
      <c r="V22" s="27"/>
      <c r="W22" s="125"/>
    </row>
    <row r="23" spans="1:23" s="125" customFormat="1" ht="30" customHeight="1">
      <c r="A23" s="126"/>
      <c r="B23" s="126"/>
      <c r="C23" s="127" t="s">
        <v>2</v>
      </c>
      <c r="D23" s="128"/>
      <c r="E23" s="128"/>
      <c r="F23" s="129"/>
      <c r="G23" s="129"/>
      <c r="H23" s="130"/>
      <c r="I23" s="59" t="s">
        <v>39</v>
      </c>
      <c r="J23" s="3"/>
      <c r="K23" s="3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31"/>
    </row>
    <row r="24" spans="1:23" s="131" customFormat="1" ht="30" customHeight="1">
      <c r="A24" s="132"/>
      <c r="B24" s="132"/>
      <c r="C24" s="133" t="s">
        <v>3</v>
      </c>
      <c r="D24" s="134"/>
      <c r="E24" s="134"/>
      <c r="F24" s="120"/>
      <c r="G24" s="120"/>
      <c r="H24" s="135"/>
      <c r="I24" s="58" t="s">
        <v>26</v>
      </c>
      <c r="J24" s="3"/>
      <c r="K24" s="3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18"/>
    </row>
    <row r="25" spans="1:23">
      <c r="C25" s="136"/>
      <c r="D25" s="136"/>
      <c r="E25" s="136"/>
      <c r="F25" s="136"/>
      <c r="G25" s="136"/>
      <c r="H25" s="136"/>
      <c r="I25" s="136"/>
      <c r="J25" s="137"/>
      <c r="K25" s="137"/>
    </row>
    <row r="26" spans="1:23">
      <c r="C26" s="136"/>
      <c r="D26" s="136"/>
      <c r="E26" s="136"/>
      <c r="F26" s="136"/>
      <c r="G26" s="136"/>
      <c r="H26" s="136"/>
      <c r="I26" s="136"/>
      <c r="J26" s="137"/>
      <c r="K26" s="137"/>
    </row>
  </sheetData>
  <sortState ref="A14:Y17">
    <sortCondition ref="A14"/>
  </sortState>
  <mergeCells count="27">
    <mergeCell ref="A1:W1"/>
    <mergeCell ref="A2:W2"/>
    <mergeCell ref="A3:W3"/>
    <mergeCell ref="A4:W4"/>
    <mergeCell ref="A5:W5"/>
    <mergeCell ref="R6:W6"/>
    <mergeCell ref="H7:H8"/>
    <mergeCell ref="I7:I8"/>
    <mergeCell ref="J7:L7"/>
    <mergeCell ref="A13:V13"/>
    <mergeCell ref="A9:V9"/>
    <mergeCell ref="W7:W8"/>
    <mergeCell ref="G7:G8"/>
    <mergeCell ref="D7:D8"/>
    <mergeCell ref="E7:E8"/>
    <mergeCell ref="F7:F8"/>
    <mergeCell ref="A20:V20"/>
    <mergeCell ref="A18:V18"/>
    <mergeCell ref="A7:A8"/>
    <mergeCell ref="T7:T8"/>
    <mergeCell ref="U7:U8"/>
    <mergeCell ref="M7:O7"/>
    <mergeCell ref="P7:R7"/>
    <mergeCell ref="S7:S8"/>
    <mergeCell ref="B7:B8"/>
    <mergeCell ref="C7:C8"/>
    <mergeCell ref="V7:V8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topLeftCell="A8" workbookViewId="0">
      <selection activeCell="C19" sqref="C19"/>
    </sheetView>
  </sheetViews>
  <sheetFormatPr defaultRowHeight="12.75"/>
  <cols>
    <col min="1" max="1" width="4.7109375" customWidth="1"/>
    <col min="2" max="2" width="6.7109375" hidden="1" customWidth="1"/>
    <col min="3" max="3" width="24.7109375" customWidth="1"/>
    <col min="4" max="4" width="8.7109375" hidden="1" customWidth="1"/>
    <col min="5" max="5" width="6.7109375" customWidth="1"/>
    <col min="6" max="6" width="36.7109375" customWidth="1"/>
    <col min="7" max="7" width="8.7109375" hidden="1" customWidth="1"/>
    <col min="8" max="8" width="17.7109375" hidden="1" customWidth="1"/>
    <col min="9" max="9" width="22.7109375" customWidth="1"/>
    <col min="10" max="10" width="6.7109375" customWidth="1"/>
    <col min="11" max="11" width="8.7109375" customWidth="1"/>
    <col min="12" max="12" width="4.7109375" customWidth="1"/>
    <col min="13" max="13" width="6.7109375" customWidth="1"/>
    <col min="14" max="14" width="8.7109375" customWidth="1"/>
    <col min="15" max="15" width="4.7109375" customWidth="1"/>
    <col min="16" max="16" width="6.7109375" customWidth="1"/>
    <col min="17" max="17" width="8.7109375" customWidth="1"/>
    <col min="18" max="20" width="4.7109375" customWidth="1"/>
    <col min="21" max="21" width="6.7109375" customWidth="1"/>
    <col min="22" max="22" width="8.7109375" customWidth="1"/>
    <col min="23" max="23" width="6.7109375" customWidth="1"/>
  </cols>
  <sheetData>
    <row r="1" spans="1:23" s="7" customFormat="1" ht="30" customHeight="1">
      <c r="A1" s="204" t="s">
        <v>37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</row>
    <row r="2" spans="1:23" s="7" customFormat="1" ht="30" customHeight="1">
      <c r="A2" s="253" t="s">
        <v>123</v>
      </c>
      <c r="B2" s="253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</row>
    <row r="3" spans="1:23" s="7" customFormat="1" ht="30" customHeight="1">
      <c r="A3" s="204" t="s">
        <v>7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</row>
    <row r="4" spans="1:23" ht="30" customHeight="1">
      <c r="A4" s="204" t="s">
        <v>14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</row>
    <row r="5" spans="1:23" ht="30" customHeight="1">
      <c r="A5" s="255" t="s">
        <v>22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</row>
    <row r="6" spans="1:23" ht="30" customHeight="1">
      <c r="A6" s="204" t="s">
        <v>240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</row>
    <row r="7" spans="1:23" ht="30" customHeight="1">
      <c r="A7" s="232" t="s">
        <v>243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</row>
    <row r="8" spans="1:23" s="15" customFormat="1" ht="30" customHeight="1">
      <c r="A8" s="10" t="s">
        <v>27</v>
      </c>
      <c r="B8" s="10"/>
      <c r="C8" s="11"/>
      <c r="D8" s="12"/>
      <c r="E8" s="12"/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250" t="s">
        <v>236</v>
      </c>
      <c r="S8" s="250"/>
      <c r="T8" s="250"/>
      <c r="U8" s="250"/>
      <c r="V8" s="250"/>
      <c r="W8" s="250"/>
    </row>
    <row r="9" spans="1:23" ht="20.100000000000001" customHeight="1">
      <c r="A9" s="208" t="s">
        <v>1</v>
      </c>
      <c r="B9" s="203" t="s">
        <v>15</v>
      </c>
      <c r="C9" s="243" t="s">
        <v>12</v>
      </c>
      <c r="D9" s="239" t="s">
        <v>10</v>
      </c>
      <c r="E9" s="248" t="s">
        <v>9</v>
      </c>
      <c r="F9" s="245" t="s">
        <v>13</v>
      </c>
      <c r="G9" s="239" t="s">
        <v>10</v>
      </c>
      <c r="H9" s="239" t="s">
        <v>8</v>
      </c>
      <c r="I9" s="241" t="s">
        <v>4</v>
      </c>
      <c r="J9" s="212" t="s">
        <v>28</v>
      </c>
      <c r="K9" s="213"/>
      <c r="L9" s="214"/>
      <c r="M9" s="212" t="s">
        <v>5</v>
      </c>
      <c r="N9" s="213"/>
      <c r="O9" s="214"/>
      <c r="P9" s="212" t="s">
        <v>29</v>
      </c>
      <c r="Q9" s="213"/>
      <c r="R9" s="214"/>
      <c r="S9" s="215" t="s">
        <v>17</v>
      </c>
      <c r="T9" s="210" t="s">
        <v>18</v>
      </c>
      <c r="U9" s="208" t="s">
        <v>6</v>
      </c>
      <c r="V9" s="218" t="s">
        <v>16</v>
      </c>
      <c r="W9" s="251" t="s">
        <v>23</v>
      </c>
    </row>
    <row r="10" spans="1:23" ht="39.950000000000003" customHeight="1">
      <c r="A10" s="209"/>
      <c r="B10" s="203"/>
      <c r="C10" s="244"/>
      <c r="D10" s="247"/>
      <c r="E10" s="249"/>
      <c r="F10" s="246"/>
      <c r="G10" s="247"/>
      <c r="H10" s="240"/>
      <c r="I10" s="242"/>
      <c r="J10" s="64" t="s">
        <v>11</v>
      </c>
      <c r="K10" s="65" t="s">
        <v>0</v>
      </c>
      <c r="L10" s="64" t="s">
        <v>1</v>
      </c>
      <c r="M10" s="64" t="s">
        <v>11</v>
      </c>
      <c r="N10" s="65" t="s">
        <v>0</v>
      </c>
      <c r="O10" s="64" t="s">
        <v>1</v>
      </c>
      <c r="P10" s="64" t="s">
        <v>11</v>
      </c>
      <c r="Q10" s="65" t="s">
        <v>0</v>
      </c>
      <c r="R10" s="64" t="s">
        <v>1</v>
      </c>
      <c r="S10" s="215"/>
      <c r="T10" s="211"/>
      <c r="U10" s="209"/>
      <c r="V10" s="219"/>
      <c r="W10" s="252"/>
    </row>
    <row r="11" spans="1:23" ht="25.15" customHeight="1">
      <c r="A11" s="233" t="s">
        <v>241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5"/>
    </row>
    <row r="12" spans="1:23" ht="31.9" customHeight="1">
      <c r="A12" s="67">
        <f>RANK(V12,$V$12:$V$15,0)</f>
        <v>1</v>
      </c>
      <c r="B12" s="47">
        <v>2007</v>
      </c>
      <c r="C12" s="152" t="s">
        <v>217</v>
      </c>
      <c r="D12" s="50" t="s">
        <v>122</v>
      </c>
      <c r="E12" s="47">
        <v>2</v>
      </c>
      <c r="F12" s="107" t="s">
        <v>119</v>
      </c>
      <c r="G12" s="50" t="s">
        <v>117</v>
      </c>
      <c r="H12" s="48" t="s">
        <v>118</v>
      </c>
      <c r="I12" s="49" t="s">
        <v>21</v>
      </c>
      <c r="J12" s="38">
        <v>197.5</v>
      </c>
      <c r="K12" s="108">
        <f>ROUND(J12/3,5)</f>
        <v>65.833330000000004</v>
      </c>
      <c r="L12" s="70">
        <f>RANK(K12,K$12:K$15,0)</f>
        <v>1</v>
      </c>
      <c r="M12" s="38">
        <v>191.5</v>
      </c>
      <c r="N12" s="108">
        <f>ROUND(M12/3,5)</f>
        <v>63.833329999999997</v>
      </c>
      <c r="O12" s="70">
        <f>RANK(N12,N$12:N$15,0)</f>
        <v>2</v>
      </c>
      <c r="P12" s="38">
        <v>202.5</v>
      </c>
      <c r="Q12" s="108">
        <f>ROUND(P12/3,5)</f>
        <v>67.5</v>
      </c>
      <c r="R12" s="70">
        <f>RANK(Q12,Q$12:Q$15,0)</f>
        <v>1</v>
      </c>
      <c r="S12" s="43"/>
      <c r="T12" s="43"/>
      <c r="U12" s="38">
        <f>J12+M12+P12</f>
        <v>591.5</v>
      </c>
      <c r="V12" s="72">
        <f>ROUND(U12/3/3,5)</f>
        <v>65.722219999999993</v>
      </c>
      <c r="W12" s="109" t="s">
        <v>25</v>
      </c>
    </row>
    <row r="13" spans="1:23" ht="31.9" customHeight="1">
      <c r="A13" s="67">
        <f>RANK(V13,$V$12:$V$15,0)</f>
        <v>2</v>
      </c>
      <c r="B13" s="47">
        <v>2005</v>
      </c>
      <c r="C13" s="5" t="s">
        <v>216</v>
      </c>
      <c r="D13" s="50" t="s">
        <v>168</v>
      </c>
      <c r="E13" s="47" t="s">
        <v>19</v>
      </c>
      <c r="F13" s="102" t="s">
        <v>169</v>
      </c>
      <c r="G13" s="114" t="s">
        <v>170</v>
      </c>
      <c r="H13" s="115" t="s">
        <v>171</v>
      </c>
      <c r="I13" s="144" t="s">
        <v>172</v>
      </c>
      <c r="J13" s="38">
        <v>195.5</v>
      </c>
      <c r="K13" s="108">
        <f>ROUND(J13/3,5)</f>
        <v>65.166669999999996</v>
      </c>
      <c r="L13" s="70">
        <f>RANK(K13,K$12:K$15,0)</f>
        <v>2</v>
      </c>
      <c r="M13" s="38">
        <v>195.5</v>
      </c>
      <c r="N13" s="108">
        <f>ROUND(M13/3,5)</f>
        <v>65.166669999999996</v>
      </c>
      <c r="O13" s="70">
        <f>RANK(N13,N$12:N$15,0)</f>
        <v>1</v>
      </c>
      <c r="P13" s="38">
        <v>196</v>
      </c>
      <c r="Q13" s="108">
        <f>ROUND(P13/3,5)</f>
        <v>65.333330000000004</v>
      </c>
      <c r="R13" s="70">
        <f>RANK(Q13,Q$12:Q$15,0)</f>
        <v>2</v>
      </c>
      <c r="S13" s="43"/>
      <c r="T13" s="43"/>
      <c r="U13" s="38">
        <f>J13+M13+P13</f>
        <v>587</v>
      </c>
      <c r="V13" s="72">
        <f>ROUND(U13/3/3,5)</f>
        <v>65.222219999999993</v>
      </c>
      <c r="W13" s="109" t="s">
        <v>25</v>
      </c>
    </row>
    <row r="14" spans="1:23" ht="31.9" customHeight="1">
      <c r="A14" s="67">
        <f>RANK(V14,$V$12:$V$15,0)</f>
        <v>3</v>
      </c>
      <c r="B14" s="47">
        <v>2004</v>
      </c>
      <c r="C14" s="35" t="s">
        <v>205</v>
      </c>
      <c r="D14" s="50" t="s">
        <v>206</v>
      </c>
      <c r="E14" s="47" t="s">
        <v>19</v>
      </c>
      <c r="F14" s="46" t="s">
        <v>207</v>
      </c>
      <c r="G14" s="112" t="s">
        <v>208</v>
      </c>
      <c r="H14" s="48" t="s">
        <v>209</v>
      </c>
      <c r="I14" s="36" t="s">
        <v>210</v>
      </c>
      <c r="J14" s="38">
        <v>182</v>
      </c>
      <c r="K14" s="72">
        <f>ROUND(J14/3,5)</f>
        <v>60.666670000000003</v>
      </c>
      <c r="L14" s="70">
        <f>RANK(K14,K$12:K$15,0)</f>
        <v>3</v>
      </c>
      <c r="M14" s="38">
        <v>171.5</v>
      </c>
      <c r="N14" s="108">
        <f>ROUND(M14/3,5)</f>
        <v>57.166670000000003</v>
      </c>
      <c r="O14" s="70">
        <f>RANK(N14,N$12:N$15,0)</f>
        <v>4</v>
      </c>
      <c r="P14" s="38">
        <v>188.5</v>
      </c>
      <c r="Q14" s="108">
        <f>ROUND(P14/3,5)</f>
        <v>62.833329999999997</v>
      </c>
      <c r="R14" s="70">
        <f>RANK(Q14,Q$12:Q$15,0)</f>
        <v>3</v>
      </c>
      <c r="S14" s="43"/>
      <c r="T14" s="43"/>
      <c r="U14" s="38">
        <f>J14+M14+P14</f>
        <v>542</v>
      </c>
      <c r="V14" s="72">
        <f>ROUND(U14/3/3,5)</f>
        <v>60.22222</v>
      </c>
      <c r="W14" s="109" t="s">
        <v>40</v>
      </c>
    </row>
    <row r="15" spans="1:23" ht="32.1" customHeight="1">
      <c r="A15" s="67">
        <f>RANK(V15,$V$12:$V$15,0)</f>
        <v>3</v>
      </c>
      <c r="B15" s="47">
        <v>2004</v>
      </c>
      <c r="C15" s="35" t="s">
        <v>211</v>
      </c>
      <c r="D15" s="50" t="s">
        <v>212</v>
      </c>
      <c r="E15" s="47" t="s">
        <v>19</v>
      </c>
      <c r="F15" s="113" t="s">
        <v>213</v>
      </c>
      <c r="G15" s="50" t="s">
        <v>214</v>
      </c>
      <c r="H15" s="48" t="s">
        <v>215</v>
      </c>
      <c r="I15" s="36" t="s">
        <v>210</v>
      </c>
      <c r="J15" s="38">
        <v>182</v>
      </c>
      <c r="K15" s="72">
        <f>ROUND(J15/3,5)</f>
        <v>60.666670000000003</v>
      </c>
      <c r="L15" s="70">
        <f>RANK(K15,K$12:K$15,0)</f>
        <v>3</v>
      </c>
      <c r="M15" s="38">
        <v>182</v>
      </c>
      <c r="N15" s="108">
        <f>ROUND(M15/3,5)</f>
        <v>60.666670000000003</v>
      </c>
      <c r="O15" s="70">
        <f>RANK(N15,N$12:N$15,0)</f>
        <v>3</v>
      </c>
      <c r="P15" s="38">
        <v>178</v>
      </c>
      <c r="Q15" s="108">
        <f>ROUND(P15/3,5)</f>
        <v>59.333329999999997</v>
      </c>
      <c r="R15" s="70">
        <f>RANK(Q15,Q$12:Q$15,0)</f>
        <v>4</v>
      </c>
      <c r="S15" s="43"/>
      <c r="T15" s="43"/>
      <c r="U15" s="38">
        <f>J15+M15+P15</f>
        <v>542</v>
      </c>
      <c r="V15" s="72">
        <f>ROUND(U15/3/3,5)</f>
        <v>60.22222</v>
      </c>
      <c r="W15" s="109" t="s">
        <v>40</v>
      </c>
    </row>
    <row r="16" spans="1:23" ht="25.15" customHeight="1">
      <c r="A16" s="233" t="s">
        <v>242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5"/>
    </row>
    <row r="17" spans="1:23" ht="32.1" customHeight="1">
      <c r="A17" s="67">
        <f>RANK(V17,$V$17:$V$20,0)</f>
        <v>1</v>
      </c>
      <c r="B17" s="140" t="s">
        <v>182</v>
      </c>
      <c r="C17" s="111" t="s">
        <v>183</v>
      </c>
      <c r="D17" s="141" t="s">
        <v>184</v>
      </c>
      <c r="E17" s="116">
        <v>2</v>
      </c>
      <c r="F17" s="102" t="s">
        <v>144</v>
      </c>
      <c r="G17" s="50" t="s">
        <v>145</v>
      </c>
      <c r="H17" s="48" t="s">
        <v>146</v>
      </c>
      <c r="I17" s="49" t="s">
        <v>147</v>
      </c>
      <c r="J17" s="38">
        <v>199</v>
      </c>
      <c r="K17" s="108">
        <f>ROUND(J17/3,5)</f>
        <v>66.333330000000004</v>
      </c>
      <c r="L17" s="70">
        <f>RANK(K17,K$17:K$20,0)</f>
        <v>1</v>
      </c>
      <c r="M17" s="38">
        <v>192</v>
      </c>
      <c r="N17" s="108">
        <f>ROUND(M17/3,5)</f>
        <v>64</v>
      </c>
      <c r="O17" s="70">
        <f>RANK(N17,N$17:N$20,0)</f>
        <v>1</v>
      </c>
      <c r="P17" s="38">
        <v>194</v>
      </c>
      <c r="Q17" s="108">
        <f>ROUND(P17/3,5)</f>
        <v>64.666669999999996</v>
      </c>
      <c r="R17" s="70">
        <f>RANK(Q17,Q$17:Q$20,0)</f>
        <v>1</v>
      </c>
      <c r="S17" s="43"/>
      <c r="T17" s="43"/>
      <c r="U17" s="38">
        <f>J17+M17+P17</f>
        <v>585</v>
      </c>
      <c r="V17" s="72">
        <f>ROUND(U17/3/3,5)</f>
        <v>65</v>
      </c>
      <c r="W17" s="109" t="s">
        <v>25</v>
      </c>
    </row>
    <row r="18" spans="1:23" ht="32.1" customHeight="1">
      <c r="A18" s="67">
        <f>RANK(V18,$V$17:$V$20,0)</f>
        <v>2</v>
      </c>
      <c r="B18" s="47">
        <v>1990</v>
      </c>
      <c r="C18" s="106" t="s">
        <v>124</v>
      </c>
      <c r="D18" s="50" t="s">
        <v>125</v>
      </c>
      <c r="E18" s="47" t="s">
        <v>19</v>
      </c>
      <c r="F18" s="139" t="s">
        <v>126</v>
      </c>
      <c r="G18" s="50" t="s">
        <v>127</v>
      </c>
      <c r="H18" s="48" t="s">
        <v>128</v>
      </c>
      <c r="I18" s="49" t="s">
        <v>42</v>
      </c>
      <c r="J18" s="38">
        <v>186</v>
      </c>
      <c r="K18" s="108">
        <f>ROUND(J18/3,5)</f>
        <v>62</v>
      </c>
      <c r="L18" s="70">
        <f>RANK(K18,K$17:K$20,0)</f>
        <v>2</v>
      </c>
      <c r="M18" s="38">
        <v>186</v>
      </c>
      <c r="N18" s="108">
        <f>ROUND(M18/3,5)</f>
        <v>62</v>
      </c>
      <c r="O18" s="70">
        <f>RANK(N18,N$17:N$20,0)</f>
        <v>2</v>
      </c>
      <c r="P18" s="38">
        <v>183</v>
      </c>
      <c r="Q18" s="108">
        <f>ROUND(P18/3,5)</f>
        <v>61</v>
      </c>
      <c r="R18" s="70">
        <f>RANK(Q18,Q$17:Q$20,0)</f>
        <v>2</v>
      </c>
      <c r="S18" s="43"/>
      <c r="T18" s="43"/>
      <c r="U18" s="38">
        <f>J18+M18+P18</f>
        <v>555</v>
      </c>
      <c r="V18" s="72">
        <f>ROUND(U18/3/3,5)</f>
        <v>61.666670000000003</v>
      </c>
      <c r="W18" s="109" t="s">
        <v>40</v>
      </c>
    </row>
    <row r="19" spans="1:23" ht="32.1" customHeight="1">
      <c r="A19" s="67">
        <f>RANK(V19,$V$17:$V$20,0)</f>
        <v>3</v>
      </c>
      <c r="B19" s="47">
        <v>1998</v>
      </c>
      <c r="C19" s="169" t="s">
        <v>250</v>
      </c>
      <c r="D19" s="50" t="s">
        <v>192</v>
      </c>
      <c r="E19" s="47" t="s">
        <v>19</v>
      </c>
      <c r="F19" s="2" t="s">
        <v>175</v>
      </c>
      <c r="G19" s="50" t="s">
        <v>176</v>
      </c>
      <c r="H19" s="48" t="s">
        <v>177</v>
      </c>
      <c r="I19" s="49" t="s">
        <v>138</v>
      </c>
      <c r="J19" s="38">
        <v>185.5</v>
      </c>
      <c r="K19" s="108">
        <f>ROUND(J19/3,5)</f>
        <v>61.833329999999997</v>
      </c>
      <c r="L19" s="70">
        <f>RANK(K19,K$17:K$20,0)</f>
        <v>3</v>
      </c>
      <c r="M19" s="38">
        <v>174</v>
      </c>
      <c r="N19" s="108">
        <f>ROUND(M19/3,5)</f>
        <v>58</v>
      </c>
      <c r="O19" s="70">
        <f>RANK(N19,N$17:N$20,0)</f>
        <v>3</v>
      </c>
      <c r="P19" s="38">
        <v>181</v>
      </c>
      <c r="Q19" s="108">
        <f>ROUND(P19/3,5)</f>
        <v>60.333329999999997</v>
      </c>
      <c r="R19" s="70">
        <f>RANK(Q19,Q$17:Q$20,0)</f>
        <v>3</v>
      </c>
      <c r="S19" s="43"/>
      <c r="T19" s="43"/>
      <c r="U19" s="38">
        <f>J19+M19+P19</f>
        <v>540.5</v>
      </c>
      <c r="V19" s="72">
        <f>ROUND(U19/3/3,5)</f>
        <v>60.05556</v>
      </c>
      <c r="W19" s="109" t="s">
        <v>40</v>
      </c>
    </row>
    <row r="20" spans="1:23" ht="31.9" customHeight="1">
      <c r="A20" s="67">
        <f>RANK(V20,$V$17:$V$20,0)</f>
        <v>4</v>
      </c>
      <c r="B20" s="47">
        <v>1985</v>
      </c>
      <c r="C20" s="68" t="s">
        <v>159</v>
      </c>
      <c r="D20" s="50"/>
      <c r="E20" s="47" t="s">
        <v>19</v>
      </c>
      <c r="F20" s="165" t="s">
        <v>160</v>
      </c>
      <c r="G20" s="166" t="s">
        <v>161</v>
      </c>
      <c r="H20" s="167" t="s">
        <v>162</v>
      </c>
      <c r="I20" s="49" t="s">
        <v>21</v>
      </c>
      <c r="J20" s="38">
        <v>183</v>
      </c>
      <c r="K20" s="108">
        <f>ROUND(J20/3,5)</f>
        <v>61</v>
      </c>
      <c r="L20" s="70">
        <f>RANK(K20,K$17:K$20,0)</f>
        <v>4</v>
      </c>
      <c r="M20" s="38">
        <v>173.5</v>
      </c>
      <c r="N20" s="108">
        <f>ROUND(M20/3,5)</f>
        <v>57.833329999999997</v>
      </c>
      <c r="O20" s="70">
        <f>RANK(N20,N$17:N$20,0)</f>
        <v>4</v>
      </c>
      <c r="P20" s="38">
        <v>178.5</v>
      </c>
      <c r="Q20" s="108">
        <f>ROUND(P20/3,5)</f>
        <v>59.5</v>
      </c>
      <c r="R20" s="70">
        <f>RANK(Q20,Q$17:Q$20,0)</f>
        <v>4</v>
      </c>
      <c r="S20" s="43"/>
      <c r="T20" s="43"/>
      <c r="U20" s="38">
        <f>J20+M20+P20</f>
        <v>535</v>
      </c>
      <c r="V20" s="72">
        <f>ROUND(U20/3/3,5)</f>
        <v>59.44444</v>
      </c>
      <c r="W20" s="109"/>
    </row>
    <row r="21" spans="1:23" ht="32.1" customHeight="1">
      <c r="A21" s="236" t="s">
        <v>67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8"/>
    </row>
    <row r="22" spans="1:23" ht="32.1" customHeight="1">
      <c r="A22" s="67">
        <v>1</v>
      </c>
      <c r="B22" s="47" t="s">
        <v>49</v>
      </c>
      <c r="C22" s="143" t="s">
        <v>50</v>
      </c>
      <c r="D22" s="50" t="s">
        <v>51</v>
      </c>
      <c r="E22" s="47" t="s">
        <v>20</v>
      </c>
      <c r="F22" s="102" t="s">
        <v>59</v>
      </c>
      <c r="G22" s="50" t="s">
        <v>60</v>
      </c>
      <c r="H22" s="48" t="s">
        <v>61</v>
      </c>
      <c r="I22" s="49" t="s">
        <v>52</v>
      </c>
      <c r="J22" s="51">
        <v>233</v>
      </c>
      <c r="K22" s="52">
        <f>ROUND(J22/3.4,5)</f>
        <v>68.529409999999999</v>
      </c>
      <c r="L22" s="53">
        <v>1</v>
      </c>
      <c r="M22" s="51">
        <v>235</v>
      </c>
      <c r="N22" s="52">
        <f>ROUND(M22/3.4,5)</f>
        <v>69.117649999999998</v>
      </c>
      <c r="O22" s="53">
        <v>1</v>
      </c>
      <c r="P22" s="51">
        <v>241</v>
      </c>
      <c r="Q22" s="52">
        <f>ROUND(P22/3.4,5)</f>
        <v>70.882350000000002</v>
      </c>
      <c r="R22" s="53">
        <v>1</v>
      </c>
      <c r="S22" s="54"/>
      <c r="T22" s="54"/>
      <c r="U22" s="51">
        <f>J22+M22+P22</f>
        <v>709</v>
      </c>
      <c r="V22" s="66">
        <f>ROUND(U22/3.4/3,5)</f>
        <v>69.509799999999998</v>
      </c>
      <c r="W22" s="110"/>
    </row>
    <row r="23" spans="1:23" ht="30" customHeight="1">
      <c r="A23" s="24"/>
      <c r="B23" s="24"/>
      <c r="C23" s="28"/>
      <c r="D23" s="29"/>
      <c r="E23" s="29"/>
      <c r="F23" s="30"/>
      <c r="G23" s="31"/>
      <c r="H23" s="32"/>
      <c r="I23" s="33"/>
      <c r="J23" s="25"/>
      <c r="K23" s="26"/>
      <c r="L23" s="25"/>
      <c r="M23" s="25"/>
      <c r="N23" s="26"/>
      <c r="O23" s="25"/>
      <c r="P23" s="25"/>
      <c r="Q23" s="26"/>
      <c r="R23" s="25"/>
      <c r="S23" s="34"/>
      <c r="T23" s="34"/>
      <c r="U23" s="25"/>
      <c r="V23" s="27"/>
    </row>
    <row r="24" spans="1:23" ht="30" customHeight="1">
      <c r="A24" s="8"/>
      <c r="B24" s="8"/>
      <c r="C24" s="16" t="s">
        <v>2</v>
      </c>
      <c r="D24" s="17"/>
      <c r="E24" s="17"/>
      <c r="F24" s="8"/>
      <c r="G24" s="8"/>
      <c r="H24" s="18"/>
      <c r="I24" s="59" t="s">
        <v>39</v>
      </c>
      <c r="J24" s="3"/>
      <c r="K24" s="3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3" ht="30" customHeight="1">
      <c r="A25" s="20"/>
      <c r="B25" s="20"/>
      <c r="C25" s="21" t="s">
        <v>3</v>
      </c>
      <c r="D25" s="9"/>
      <c r="E25" s="9"/>
      <c r="F25" s="14"/>
      <c r="G25" s="14"/>
      <c r="H25" s="6"/>
      <c r="I25" s="58" t="s">
        <v>26</v>
      </c>
      <c r="J25" s="3"/>
      <c r="K25" s="3"/>
      <c r="L25" s="14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19"/>
    </row>
    <row r="26" spans="1:23" s="19" customFormat="1" ht="24.95" customHeight="1">
      <c r="A26"/>
      <c r="B26"/>
      <c r="C26" s="1"/>
      <c r="D26" s="1"/>
      <c r="E26" s="1"/>
      <c r="F26" s="1"/>
      <c r="G26" s="1"/>
      <c r="H26" s="1"/>
      <c r="I26" s="1"/>
      <c r="J26" s="1"/>
      <c r="K26" s="1"/>
      <c r="L26"/>
      <c r="M26"/>
      <c r="N26"/>
      <c r="O26"/>
      <c r="P26"/>
      <c r="Q26"/>
      <c r="R26"/>
      <c r="S26"/>
      <c r="T26"/>
      <c r="U26"/>
      <c r="V26"/>
      <c r="W26" s="22"/>
    </row>
    <row r="27" spans="1:23" s="22" customFormat="1" ht="24.95" customHeight="1">
      <c r="A27"/>
      <c r="B27"/>
      <c r="C27" s="1"/>
      <c r="D27" s="1"/>
      <c r="E27" s="1"/>
      <c r="F27" s="1"/>
      <c r="G27" s="1"/>
      <c r="H27" s="1"/>
      <c r="I27" s="1"/>
      <c r="J27" s="1"/>
      <c r="K27" s="1"/>
      <c r="L27"/>
      <c r="M27"/>
      <c r="N27"/>
      <c r="O27"/>
      <c r="P27"/>
      <c r="Q27"/>
      <c r="R27"/>
      <c r="S27"/>
      <c r="T27"/>
      <c r="U27"/>
      <c r="V27"/>
      <c r="W27"/>
    </row>
  </sheetData>
  <sortState ref="A17:W20">
    <sortCondition ref="A17"/>
  </sortState>
  <mergeCells count="28">
    <mergeCell ref="A1:W1"/>
    <mergeCell ref="A2:W2"/>
    <mergeCell ref="A3:W3"/>
    <mergeCell ref="A4:W4"/>
    <mergeCell ref="A7:W7"/>
    <mergeCell ref="A5:W5"/>
    <mergeCell ref="A6:W6"/>
    <mergeCell ref="R8:W8"/>
    <mergeCell ref="W9:W10"/>
    <mergeCell ref="J9:L9"/>
    <mergeCell ref="M9:O9"/>
    <mergeCell ref="P9:R9"/>
    <mergeCell ref="A11:W11"/>
    <mergeCell ref="A16:W16"/>
    <mergeCell ref="A21:W21"/>
    <mergeCell ref="U9:U10"/>
    <mergeCell ref="B9:B10"/>
    <mergeCell ref="V9:V10"/>
    <mergeCell ref="A9:A10"/>
    <mergeCell ref="T9:T10"/>
    <mergeCell ref="H9:H10"/>
    <mergeCell ref="I9:I10"/>
    <mergeCell ref="C9:C10"/>
    <mergeCell ref="S9:S10"/>
    <mergeCell ref="F9:F10"/>
    <mergeCell ref="D9:D10"/>
    <mergeCell ref="E9:E10"/>
    <mergeCell ref="G9:G10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topLeftCell="A13" workbookViewId="0">
      <selection activeCell="U25" sqref="U25"/>
    </sheetView>
  </sheetViews>
  <sheetFormatPr defaultRowHeight="12.75"/>
  <cols>
    <col min="1" max="1" width="4.7109375" customWidth="1"/>
    <col min="2" max="2" width="6.7109375" hidden="1" customWidth="1"/>
    <col min="3" max="3" width="28.7109375" customWidth="1"/>
    <col min="4" max="4" width="8.7109375" hidden="1" customWidth="1"/>
    <col min="5" max="5" width="6.7109375" customWidth="1"/>
    <col min="6" max="6" width="36.7109375" customWidth="1"/>
    <col min="7" max="7" width="8.7109375" hidden="1" customWidth="1"/>
    <col min="8" max="8" width="17.7109375" hidden="1" customWidth="1"/>
    <col min="9" max="9" width="22.7109375" customWidth="1"/>
    <col min="10" max="10" width="6.7109375" customWidth="1"/>
    <col min="11" max="11" width="8.7109375" customWidth="1"/>
    <col min="12" max="12" width="4.7109375" customWidth="1"/>
    <col min="13" max="13" width="6.7109375" customWidth="1"/>
    <col min="14" max="14" width="8.7109375" customWidth="1"/>
    <col min="15" max="15" width="4.7109375" customWidth="1"/>
    <col min="16" max="16" width="6.7109375" customWidth="1"/>
    <col min="17" max="17" width="8.7109375" customWidth="1"/>
    <col min="18" max="20" width="4.7109375" customWidth="1"/>
    <col min="21" max="21" width="6.7109375" customWidth="1"/>
    <col min="22" max="22" width="8.7109375" customWidth="1"/>
    <col min="23" max="23" width="6.7109375" customWidth="1"/>
  </cols>
  <sheetData>
    <row r="1" spans="1:23" s="7" customFormat="1" ht="30" customHeight="1">
      <c r="A1" s="204" t="s">
        <v>37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</row>
    <row r="2" spans="1:23" s="7" customFormat="1" ht="30" customHeight="1">
      <c r="A2" s="253" t="s">
        <v>123</v>
      </c>
      <c r="B2" s="253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</row>
    <row r="3" spans="1:23" s="7" customFormat="1" ht="30" customHeight="1">
      <c r="A3" s="204" t="s">
        <v>7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</row>
    <row r="4" spans="1:23" ht="30" customHeight="1">
      <c r="A4" s="204" t="s">
        <v>14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</row>
    <row r="5" spans="1:23" ht="30" customHeight="1">
      <c r="A5" s="232" t="s">
        <v>243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</row>
    <row r="6" spans="1:23" s="15" customFormat="1" ht="30" customHeight="1">
      <c r="A6" s="10" t="s">
        <v>27</v>
      </c>
      <c r="B6" s="10"/>
      <c r="C6" s="11"/>
      <c r="D6" s="12"/>
      <c r="E6" s="12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250" t="s">
        <v>236</v>
      </c>
      <c r="S6" s="250"/>
      <c r="T6" s="250"/>
      <c r="U6" s="250"/>
      <c r="V6" s="250"/>
      <c r="W6" s="250"/>
    </row>
    <row r="7" spans="1:23" ht="20.100000000000001" customHeight="1">
      <c r="A7" s="208" t="s">
        <v>1</v>
      </c>
      <c r="B7" s="203" t="s">
        <v>15</v>
      </c>
      <c r="C7" s="243" t="s">
        <v>12</v>
      </c>
      <c r="D7" s="239" t="s">
        <v>10</v>
      </c>
      <c r="E7" s="248" t="s">
        <v>9</v>
      </c>
      <c r="F7" s="245" t="s">
        <v>13</v>
      </c>
      <c r="G7" s="239" t="s">
        <v>10</v>
      </c>
      <c r="H7" s="239" t="s">
        <v>8</v>
      </c>
      <c r="I7" s="241" t="s">
        <v>4</v>
      </c>
      <c r="J7" s="212" t="s">
        <v>28</v>
      </c>
      <c r="K7" s="213"/>
      <c r="L7" s="214"/>
      <c r="M7" s="212" t="s">
        <v>5</v>
      </c>
      <c r="N7" s="213"/>
      <c r="O7" s="214"/>
      <c r="P7" s="212" t="s">
        <v>29</v>
      </c>
      <c r="Q7" s="213"/>
      <c r="R7" s="214"/>
      <c r="S7" s="215" t="s">
        <v>17</v>
      </c>
      <c r="T7" s="210" t="s">
        <v>18</v>
      </c>
      <c r="U7" s="208" t="s">
        <v>6</v>
      </c>
      <c r="V7" s="218" t="s">
        <v>16</v>
      </c>
      <c r="W7" s="251" t="s">
        <v>23</v>
      </c>
    </row>
    <row r="8" spans="1:23" ht="39.950000000000003" customHeight="1">
      <c r="A8" s="209"/>
      <c r="B8" s="203"/>
      <c r="C8" s="244"/>
      <c r="D8" s="247"/>
      <c r="E8" s="249"/>
      <c r="F8" s="246"/>
      <c r="G8" s="247"/>
      <c r="H8" s="240"/>
      <c r="I8" s="242"/>
      <c r="J8" s="64" t="s">
        <v>11</v>
      </c>
      <c r="K8" s="65" t="s">
        <v>0</v>
      </c>
      <c r="L8" s="64" t="s">
        <v>1</v>
      </c>
      <c r="M8" s="64" t="s">
        <v>11</v>
      </c>
      <c r="N8" s="65" t="s">
        <v>0</v>
      </c>
      <c r="O8" s="64" t="s">
        <v>1</v>
      </c>
      <c r="P8" s="64" t="s">
        <v>11</v>
      </c>
      <c r="Q8" s="65" t="s">
        <v>0</v>
      </c>
      <c r="R8" s="64" t="s">
        <v>1</v>
      </c>
      <c r="S8" s="215"/>
      <c r="T8" s="211"/>
      <c r="U8" s="209"/>
      <c r="V8" s="219"/>
      <c r="W8" s="252"/>
    </row>
    <row r="9" spans="1:23" ht="31.9" customHeight="1">
      <c r="A9" s="236" t="s">
        <v>97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8"/>
    </row>
    <row r="10" spans="1:23" ht="31.9" customHeight="1">
      <c r="A10" s="67">
        <f t="shared" ref="A10:A15" si="0">RANK(V10,$V$10:$V$15,0)</f>
        <v>1</v>
      </c>
      <c r="B10" s="47">
        <v>1984</v>
      </c>
      <c r="C10" s="37" t="s">
        <v>196</v>
      </c>
      <c r="D10" s="50" t="s">
        <v>197</v>
      </c>
      <c r="E10" s="47" t="s">
        <v>38</v>
      </c>
      <c r="F10" s="46" t="s">
        <v>200</v>
      </c>
      <c r="G10" s="50" t="s">
        <v>198</v>
      </c>
      <c r="H10" s="48" t="s">
        <v>199</v>
      </c>
      <c r="I10" s="49" t="s">
        <v>21</v>
      </c>
      <c r="J10" s="38">
        <v>205</v>
      </c>
      <c r="K10" s="108">
        <f>ROUND(J10/3,5)</f>
        <v>68.333330000000004</v>
      </c>
      <c r="L10" s="70">
        <f t="shared" ref="L10:L15" si="1">RANK(K10,K$10:K$15,0)</f>
        <v>1</v>
      </c>
      <c r="M10" s="38">
        <v>206.5</v>
      </c>
      <c r="N10" s="108">
        <f>ROUND(M10/3,5)</f>
        <v>68.833330000000004</v>
      </c>
      <c r="O10" s="70">
        <f t="shared" ref="O10:O15" si="2">RANK(N10,N$10:N$15,0)</f>
        <v>1</v>
      </c>
      <c r="P10" s="38">
        <v>213</v>
      </c>
      <c r="Q10" s="108">
        <f>ROUND(P10/3,5)</f>
        <v>71</v>
      </c>
      <c r="R10" s="70">
        <f t="shared" ref="R10:R15" si="3">RANK(Q10,Q$10:Q$15,0)</f>
        <v>1</v>
      </c>
      <c r="S10" s="43"/>
      <c r="T10" s="43"/>
      <c r="U10" s="38">
        <f t="shared" ref="U10:U15" si="4">J10+M10+P10</f>
        <v>624.5</v>
      </c>
      <c r="V10" s="72">
        <f>ROUND(U10/3/3,5)</f>
        <v>69.388890000000004</v>
      </c>
      <c r="W10" s="109" t="s">
        <v>25</v>
      </c>
    </row>
    <row r="11" spans="1:23" ht="31.9" customHeight="1">
      <c r="A11" s="67">
        <f t="shared" si="0"/>
        <v>2</v>
      </c>
      <c r="B11" s="47" t="s">
        <v>74</v>
      </c>
      <c r="C11" s="83" t="s">
        <v>75</v>
      </c>
      <c r="D11" s="50" t="s">
        <v>76</v>
      </c>
      <c r="E11" s="47" t="s">
        <v>38</v>
      </c>
      <c r="F11" s="102" t="s">
        <v>139</v>
      </c>
      <c r="G11" s="50" t="s">
        <v>41</v>
      </c>
      <c r="H11" s="48" t="s">
        <v>140</v>
      </c>
      <c r="I11" s="49" t="s">
        <v>77</v>
      </c>
      <c r="J11" s="38">
        <v>204</v>
      </c>
      <c r="K11" s="108">
        <f>ROUND(J11/3,5)</f>
        <v>68</v>
      </c>
      <c r="L11" s="70">
        <f t="shared" si="1"/>
        <v>2</v>
      </c>
      <c r="M11" s="38">
        <v>201.5</v>
      </c>
      <c r="N11" s="108">
        <f>ROUND(M11/3,5)</f>
        <v>67.166669999999996</v>
      </c>
      <c r="O11" s="70">
        <f t="shared" si="2"/>
        <v>2</v>
      </c>
      <c r="P11" s="38">
        <v>204.5</v>
      </c>
      <c r="Q11" s="108">
        <f>ROUND(P11/3,5)</f>
        <v>68.166669999999996</v>
      </c>
      <c r="R11" s="70">
        <f t="shared" si="3"/>
        <v>2</v>
      </c>
      <c r="S11" s="43"/>
      <c r="T11" s="43"/>
      <c r="U11" s="38">
        <f t="shared" si="4"/>
        <v>610</v>
      </c>
      <c r="V11" s="72">
        <f>ROUND(U11/3/3,5)</f>
        <v>67.777780000000007</v>
      </c>
      <c r="W11" s="109" t="s">
        <v>25</v>
      </c>
    </row>
    <row r="12" spans="1:23" ht="31.9" customHeight="1">
      <c r="A12" s="67">
        <f t="shared" si="0"/>
        <v>3</v>
      </c>
      <c r="B12" s="47" t="s">
        <v>74</v>
      </c>
      <c r="C12" s="83" t="s">
        <v>75</v>
      </c>
      <c r="D12" s="50" t="s">
        <v>76</v>
      </c>
      <c r="E12" s="47" t="s">
        <v>38</v>
      </c>
      <c r="F12" s="39" t="s">
        <v>113</v>
      </c>
      <c r="G12" s="50" t="s">
        <v>114</v>
      </c>
      <c r="H12" s="48" t="s">
        <v>115</v>
      </c>
      <c r="I12" s="49" t="s">
        <v>77</v>
      </c>
      <c r="J12" s="38">
        <v>201.5</v>
      </c>
      <c r="K12" s="108">
        <f>ROUND(J12/3,5)</f>
        <v>67.166669999999996</v>
      </c>
      <c r="L12" s="70">
        <f t="shared" si="1"/>
        <v>3</v>
      </c>
      <c r="M12" s="38">
        <v>201.5</v>
      </c>
      <c r="N12" s="108">
        <f>ROUND(M12/3,5)</f>
        <v>67.166669999999996</v>
      </c>
      <c r="O12" s="70">
        <f t="shared" si="2"/>
        <v>2</v>
      </c>
      <c r="P12" s="38">
        <v>198</v>
      </c>
      <c r="Q12" s="108">
        <f>ROUND(P12/3,5)</f>
        <v>66</v>
      </c>
      <c r="R12" s="70">
        <f t="shared" si="3"/>
        <v>4</v>
      </c>
      <c r="S12" s="43"/>
      <c r="T12" s="43"/>
      <c r="U12" s="38">
        <f t="shared" si="4"/>
        <v>601</v>
      </c>
      <c r="V12" s="72">
        <f>ROUND(U12/3/3,5)</f>
        <v>66.777780000000007</v>
      </c>
      <c r="W12" s="109" t="s">
        <v>25</v>
      </c>
    </row>
    <row r="13" spans="1:23" ht="31.9" customHeight="1">
      <c r="A13" s="67">
        <f t="shared" si="0"/>
        <v>4</v>
      </c>
      <c r="B13" s="47" t="s">
        <v>74</v>
      </c>
      <c r="C13" s="83" t="s">
        <v>75</v>
      </c>
      <c r="D13" s="50" t="s">
        <v>76</v>
      </c>
      <c r="E13" s="47" t="s">
        <v>38</v>
      </c>
      <c r="F13" s="39" t="s">
        <v>141</v>
      </c>
      <c r="G13" s="50" t="s">
        <v>41</v>
      </c>
      <c r="H13" s="48" t="s">
        <v>116</v>
      </c>
      <c r="I13" s="49" t="s">
        <v>77</v>
      </c>
      <c r="J13" s="38">
        <v>199.5</v>
      </c>
      <c r="K13" s="108">
        <f>ROUND(J13/3,5)-0.5</f>
        <v>66</v>
      </c>
      <c r="L13" s="70">
        <f t="shared" si="1"/>
        <v>4</v>
      </c>
      <c r="M13" s="38">
        <v>195</v>
      </c>
      <c r="N13" s="108">
        <f>ROUND(M13/3,5)-0.5</f>
        <v>64.5</v>
      </c>
      <c r="O13" s="70">
        <f t="shared" si="2"/>
        <v>4</v>
      </c>
      <c r="P13" s="38">
        <v>201.5</v>
      </c>
      <c r="Q13" s="108">
        <f>ROUND(P13/3,5)-0.5</f>
        <v>66.666669999999996</v>
      </c>
      <c r="R13" s="70">
        <f t="shared" si="3"/>
        <v>3</v>
      </c>
      <c r="S13" s="43">
        <v>1</v>
      </c>
      <c r="T13" s="43"/>
      <c r="U13" s="38">
        <f t="shared" si="4"/>
        <v>596</v>
      </c>
      <c r="V13" s="72">
        <f>ROUND(U13/3/3,5)-0.5</f>
        <v>65.722219999999993</v>
      </c>
      <c r="W13" s="109" t="s">
        <v>25</v>
      </c>
    </row>
    <row r="14" spans="1:23" ht="31.9" customHeight="1">
      <c r="A14" s="67">
        <f t="shared" si="0"/>
        <v>5</v>
      </c>
      <c r="B14" s="47" t="s">
        <v>148</v>
      </c>
      <c r="C14" s="37" t="s">
        <v>142</v>
      </c>
      <c r="D14" s="50" t="s">
        <v>143</v>
      </c>
      <c r="E14" s="47" t="s">
        <v>38</v>
      </c>
      <c r="F14" s="69" t="s">
        <v>238</v>
      </c>
      <c r="G14" s="50" t="s">
        <v>149</v>
      </c>
      <c r="H14" s="48" t="s">
        <v>146</v>
      </c>
      <c r="I14" s="49" t="s">
        <v>147</v>
      </c>
      <c r="J14" s="38">
        <v>194</v>
      </c>
      <c r="K14" s="108">
        <f>ROUND(J14/3,5)</f>
        <v>64.666669999999996</v>
      </c>
      <c r="L14" s="70">
        <f t="shared" si="1"/>
        <v>5</v>
      </c>
      <c r="M14" s="38">
        <v>186.5</v>
      </c>
      <c r="N14" s="108">
        <f>ROUND(M14/3,5)</f>
        <v>62.166670000000003</v>
      </c>
      <c r="O14" s="70">
        <f t="shared" si="2"/>
        <v>5</v>
      </c>
      <c r="P14" s="38">
        <v>190</v>
      </c>
      <c r="Q14" s="108">
        <f>ROUND(P14/3,5)</f>
        <v>63.333329999999997</v>
      </c>
      <c r="R14" s="70">
        <f t="shared" si="3"/>
        <v>6</v>
      </c>
      <c r="S14" s="43"/>
      <c r="T14" s="43"/>
      <c r="U14" s="38">
        <f t="shared" si="4"/>
        <v>570.5</v>
      </c>
      <c r="V14" s="72">
        <f>ROUND(U14/3/3,5)</f>
        <v>63.388890000000004</v>
      </c>
      <c r="W14" s="109" t="s">
        <v>25</v>
      </c>
    </row>
    <row r="15" spans="1:23" ht="32.1" customHeight="1">
      <c r="A15" s="67">
        <f t="shared" si="0"/>
        <v>6</v>
      </c>
      <c r="B15" s="168" t="s">
        <v>163</v>
      </c>
      <c r="C15" s="107" t="s">
        <v>164</v>
      </c>
      <c r="D15" s="158" t="s">
        <v>165</v>
      </c>
      <c r="E15" s="159">
        <v>1</v>
      </c>
      <c r="F15" s="46" t="s">
        <v>166</v>
      </c>
      <c r="G15" s="50" t="s">
        <v>41</v>
      </c>
      <c r="H15" s="48" t="s">
        <v>167</v>
      </c>
      <c r="I15" s="49" t="s">
        <v>21</v>
      </c>
      <c r="J15" s="38">
        <v>185.5</v>
      </c>
      <c r="K15" s="108">
        <f>ROUND(J15/3,5)</f>
        <v>61.833329999999997</v>
      </c>
      <c r="L15" s="70">
        <f t="shared" si="1"/>
        <v>6</v>
      </c>
      <c r="M15" s="38">
        <v>178.5</v>
      </c>
      <c r="N15" s="108">
        <f>ROUND(M15/3,5)</f>
        <v>59.5</v>
      </c>
      <c r="O15" s="70">
        <f t="shared" si="2"/>
        <v>6</v>
      </c>
      <c r="P15" s="38">
        <v>193</v>
      </c>
      <c r="Q15" s="108">
        <f>ROUND(P15/3,5)</f>
        <v>64.333330000000004</v>
      </c>
      <c r="R15" s="70">
        <f t="shared" si="3"/>
        <v>5</v>
      </c>
      <c r="S15" s="43"/>
      <c r="T15" s="43"/>
      <c r="U15" s="38">
        <f t="shared" si="4"/>
        <v>557</v>
      </c>
      <c r="V15" s="72">
        <f>ROUND(U15/3/3,5)</f>
        <v>61.888890000000004</v>
      </c>
      <c r="W15" s="109" t="s">
        <v>40</v>
      </c>
    </row>
    <row r="16" spans="1:23" ht="30" customHeight="1">
      <c r="A16" s="236" t="s">
        <v>237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8"/>
    </row>
    <row r="17" spans="1:23" ht="30" customHeight="1">
      <c r="A17" s="67">
        <f>RANK(V17,$V$17:$V$19,0)</f>
        <v>1</v>
      </c>
      <c r="B17" s="47">
        <v>1991</v>
      </c>
      <c r="C17" s="39" t="s">
        <v>89</v>
      </c>
      <c r="D17" s="50" t="s">
        <v>90</v>
      </c>
      <c r="E17" s="47" t="s">
        <v>19</v>
      </c>
      <c r="F17" s="2" t="s">
        <v>120</v>
      </c>
      <c r="G17" s="50" t="s">
        <v>121</v>
      </c>
      <c r="H17" s="48" t="s">
        <v>78</v>
      </c>
      <c r="I17" s="156" t="s">
        <v>79</v>
      </c>
      <c r="J17" s="38">
        <v>212.5</v>
      </c>
      <c r="K17" s="52">
        <f>ROUND(J17/3.3,5)</f>
        <v>64.393940000000001</v>
      </c>
      <c r="L17" s="70">
        <f>RANK(K17,K$17:K$19,0)</f>
        <v>1</v>
      </c>
      <c r="M17" s="38">
        <v>212</v>
      </c>
      <c r="N17" s="52">
        <f>ROUND(M17/3.3,5)</f>
        <v>64.242419999999996</v>
      </c>
      <c r="O17" s="70">
        <f>RANK(N17,N$17:N$19,0)</f>
        <v>1</v>
      </c>
      <c r="P17" s="38">
        <v>215</v>
      </c>
      <c r="Q17" s="52">
        <f>ROUND(P17/3.3,5)</f>
        <v>65.151520000000005</v>
      </c>
      <c r="R17" s="70">
        <f>RANK(Q17,Q$17:Q$19,0)</f>
        <v>1</v>
      </c>
      <c r="S17" s="43"/>
      <c r="T17" s="43"/>
      <c r="U17" s="38">
        <f>J17+M17+P17</f>
        <v>639.5</v>
      </c>
      <c r="V17" s="72">
        <f>ROUND(U17/3.3/3,5)</f>
        <v>64.595960000000005</v>
      </c>
      <c r="W17" s="109" t="s">
        <v>25</v>
      </c>
    </row>
    <row r="18" spans="1:23" ht="30" customHeight="1">
      <c r="A18" s="67">
        <f>RANK(V18,$V$17:$V$19,0)</f>
        <v>2</v>
      </c>
      <c r="B18" s="47">
        <v>1989</v>
      </c>
      <c r="C18" s="173" t="s">
        <v>218</v>
      </c>
      <c r="D18" s="50" t="s">
        <v>219</v>
      </c>
      <c r="E18" s="47" t="s">
        <v>19</v>
      </c>
      <c r="F18" s="105" t="s">
        <v>220</v>
      </c>
      <c r="G18" s="50" t="s">
        <v>221</v>
      </c>
      <c r="H18" s="48" t="s">
        <v>222</v>
      </c>
      <c r="I18" s="49" t="s">
        <v>94</v>
      </c>
      <c r="J18" s="38">
        <v>203</v>
      </c>
      <c r="K18" s="52">
        <f>ROUND(J18/3.3,5)</f>
        <v>61.515149999999998</v>
      </c>
      <c r="L18" s="70">
        <f>RANK(K18,K$17:K$19,0)</f>
        <v>2</v>
      </c>
      <c r="M18" s="38">
        <v>205</v>
      </c>
      <c r="N18" s="52">
        <f>ROUND(M18/3.3,5)</f>
        <v>62.121209999999998</v>
      </c>
      <c r="O18" s="70">
        <f>RANK(N18,N$17:N$19,0)</f>
        <v>2</v>
      </c>
      <c r="P18" s="38">
        <v>212.5</v>
      </c>
      <c r="Q18" s="52">
        <f>ROUND(P18/3.3,5)</f>
        <v>64.393940000000001</v>
      </c>
      <c r="R18" s="70">
        <f>RANK(Q18,Q$17:Q$19,0)</f>
        <v>2</v>
      </c>
      <c r="S18" s="43"/>
      <c r="T18" s="43"/>
      <c r="U18" s="38">
        <f>J18+M18+P18</f>
        <v>620.5</v>
      </c>
      <c r="V18" s="72">
        <f>ROUND(U18/3.3/3,5)</f>
        <v>62.676769999999998</v>
      </c>
      <c r="W18" s="109" t="s">
        <v>25</v>
      </c>
    </row>
    <row r="19" spans="1:23" ht="30" customHeight="1">
      <c r="A19" s="67">
        <f>RANK(V19,$V$17:$V$19,0)</f>
        <v>3</v>
      </c>
      <c r="B19" s="47">
        <v>2005</v>
      </c>
      <c r="C19" s="44" t="s">
        <v>246</v>
      </c>
      <c r="D19" s="50" t="s">
        <v>178</v>
      </c>
      <c r="E19" s="47" t="s">
        <v>20</v>
      </c>
      <c r="F19" s="107" t="s">
        <v>179</v>
      </c>
      <c r="G19" s="50" t="s">
        <v>180</v>
      </c>
      <c r="H19" s="48" t="s">
        <v>181</v>
      </c>
      <c r="I19" s="49" t="s">
        <v>93</v>
      </c>
      <c r="J19" s="38">
        <v>190</v>
      </c>
      <c r="K19" s="52">
        <f>ROUND(J19/3.3,5)</f>
        <v>57.575760000000002</v>
      </c>
      <c r="L19" s="70">
        <f>RANK(K19,K$17:K$19,0)</f>
        <v>3</v>
      </c>
      <c r="M19" s="38">
        <v>190</v>
      </c>
      <c r="N19" s="52">
        <f>ROUND(M19/3.3,5)</f>
        <v>57.575760000000002</v>
      </c>
      <c r="O19" s="70">
        <f>RANK(N19,N$17:N$19,0)</f>
        <v>3</v>
      </c>
      <c r="P19" s="38">
        <v>193.5</v>
      </c>
      <c r="Q19" s="52">
        <f>ROUND(P19/3.3,5)</f>
        <v>58.636360000000003</v>
      </c>
      <c r="R19" s="70">
        <f>RANK(Q19,Q$17:Q$19,0)</f>
        <v>3</v>
      </c>
      <c r="S19" s="43"/>
      <c r="T19" s="43"/>
      <c r="U19" s="38">
        <f>J19+M19+P19</f>
        <v>573.5</v>
      </c>
      <c r="V19" s="72">
        <f>ROUND(U19/3.3/3,5)</f>
        <v>57.929290000000002</v>
      </c>
      <c r="W19" s="109" t="s">
        <v>247</v>
      </c>
    </row>
    <row r="20" spans="1:23" ht="31.9" customHeight="1">
      <c r="A20" s="236" t="s">
        <v>239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8"/>
    </row>
    <row r="21" spans="1:23" ht="31.9" customHeight="1">
      <c r="A21" s="67">
        <f>RANK(V21,$V$21:$V$22,0)</f>
        <v>1</v>
      </c>
      <c r="B21" s="47">
        <v>1991</v>
      </c>
      <c r="C21" s="39" t="s">
        <v>89</v>
      </c>
      <c r="D21" s="50" t="s">
        <v>90</v>
      </c>
      <c r="E21" s="47" t="s">
        <v>19</v>
      </c>
      <c r="F21" s="105" t="s">
        <v>91</v>
      </c>
      <c r="G21" s="50" t="s">
        <v>92</v>
      </c>
      <c r="H21" s="48" t="s">
        <v>78</v>
      </c>
      <c r="I21" s="156" t="s">
        <v>79</v>
      </c>
      <c r="J21" s="38">
        <v>212</v>
      </c>
      <c r="K21" s="52">
        <f>ROUND(J21/3.1,5)</f>
        <v>68.387100000000004</v>
      </c>
      <c r="L21" s="70">
        <f>RANK(K21,K$21:K$22,0)</f>
        <v>1</v>
      </c>
      <c r="M21" s="38">
        <v>205</v>
      </c>
      <c r="N21" s="52">
        <f>ROUND(M21/3.1,5)</f>
        <v>66.12903</v>
      </c>
      <c r="O21" s="70">
        <f>RANK(N21,N$21:N$22,0)</f>
        <v>1</v>
      </c>
      <c r="P21" s="38">
        <v>208.5</v>
      </c>
      <c r="Q21" s="52">
        <f>ROUND(P21/3.1,5)</f>
        <v>67.25806</v>
      </c>
      <c r="R21" s="70">
        <f>RANK(Q21,Q$21:Q$22,0)</f>
        <v>1</v>
      </c>
      <c r="S21" s="43"/>
      <c r="T21" s="43"/>
      <c r="U21" s="38">
        <f>J21+M21+P21</f>
        <v>625.5</v>
      </c>
      <c r="V21" s="72">
        <f>ROUND(U21/3.1/3,5)</f>
        <v>67.25806</v>
      </c>
      <c r="W21" s="175"/>
    </row>
    <row r="22" spans="1:23" ht="31.9" customHeight="1">
      <c r="A22" s="67">
        <f>RANK(V22,$V$21:$V$22,0)</f>
        <v>2</v>
      </c>
      <c r="B22" s="161" t="s">
        <v>68</v>
      </c>
      <c r="C22" s="40" t="s">
        <v>130</v>
      </c>
      <c r="D22" s="112" t="s">
        <v>131</v>
      </c>
      <c r="E22" s="162" t="s">
        <v>19</v>
      </c>
      <c r="F22" s="46" t="s">
        <v>132</v>
      </c>
      <c r="G22" s="163" t="s">
        <v>41</v>
      </c>
      <c r="H22" s="142" t="s">
        <v>133</v>
      </c>
      <c r="I22" s="156" t="s">
        <v>79</v>
      </c>
      <c r="J22" s="38">
        <v>204.5</v>
      </c>
      <c r="K22" s="52">
        <f>ROUND(J22/3.1,5)</f>
        <v>65.967740000000006</v>
      </c>
      <c r="L22" s="70">
        <f>RANK(K22,K$21:K$22,0)</f>
        <v>2</v>
      </c>
      <c r="M22" s="38">
        <v>205</v>
      </c>
      <c r="N22" s="52">
        <f>ROUND(M22/3.1,5)</f>
        <v>66.12903</v>
      </c>
      <c r="O22" s="70">
        <f>RANK(N22,N$21:N$22,0)</f>
        <v>1</v>
      </c>
      <c r="P22" s="38">
        <v>205</v>
      </c>
      <c r="Q22" s="52">
        <f>ROUND(P22/3.1,5)</f>
        <v>66.12903</v>
      </c>
      <c r="R22" s="70">
        <f>RANK(Q22,Q$21:Q$22,0)</f>
        <v>2</v>
      </c>
      <c r="S22" s="43"/>
      <c r="T22" s="43"/>
      <c r="U22" s="38">
        <f>J22+M22+P22</f>
        <v>614.5</v>
      </c>
      <c r="V22" s="72">
        <f>ROUND(U22/3.1/3,5)</f>
        <v>66.075270000000003</v>
      </c>
      <c r="W22" s="175"/>
    </row>
    <row r="23" spans="1:23" ht="30" customHeight="1">
      <c r="A23" s="24"/>
      <c r="B23" s="24"/>
      <c r="C23" s="28"/>
      <c r="D23" s="29"/>
      <c r="E23" s="29"/>
      <c r="F23" s="30"/>
      <c r="G23" s="31"/>
      <c r="H23" s="32"/>
      <c r="I23" s="33"/>
      <c r="J23" s="25"/>
      <c r="K23" s="26"/>
      <c r="L23" s="25"/>
      <c r="M23" s="25"/>
      <c r="N23" s="26"/>
      <c r="O23" s="25"/>
      <c r="P23" s="25"/>
      <c r="Q23" s="26"/>
      <c r="R23" s="25"/>
      <c r="S23" s="34"/>
      <c r="T23" s="34"/>
      <c r="U23" s="25"/>
      <c r="V23" s="27"/>
    </row>
    <row r="24" spans="1:23" ht="30" customHeight="1">
      <c r="A24" s="8"/>
      <c r="B24" s="8"/>
      <c r="C24" s="16" t="s">
        <v>2</v>
      </c>
      <c r="D24" s="17"/>
      <c r="E24" s="17"/>
      <c r="F24" s="8"/>
      <c r="G24" s="8"/>
      <c r="H24" s="18"/>
      <c r="I24" s="59" t="s">
        <v>39</v>
      </c>
      <c r="J24" s="3"/>
      <c r="K24" s="3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3" ht="30" customHeight="1">
      <c r="A25" s="20"/>
      <c r="B25" s="20"/>
      <c r="C25" s="21" t="s">
        <v>3</v>
      </c>
      <c r="D25" s="9"/>
      <c r="E25" s="9"/>
      <c r="F25" s="14"/>
      <c r="G25" s="14"/>
      <c r="H25" s="6"/>
      <c r="I25" s="58" t="s">
        <v>26</v>
      </c>
      <c r="J25" s="3"/>
      <c r="K25" s="3"/>
      <c r="L25" s="14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19"/>
    </row>
    <row r="26" spans="1:23" s="19" customFormat="1" ht="24.95" customHeight="1">
      <c r="A26"/>
      <c r="B26"/>
      <c r="C26" s="1"/>
      <c r="D26" s="1"/>
      <c r="E26" s="1"/>
      <c r="F26" s="1"/>
      <c r="G26" s="1"/>
      <c r="H26" s="1"/>
      <c r="I26" s="1"/>
      <c r="J26" s="1"/>
      <c r="K26" s="1"/>
      <c r="L26"/>
      <c r="M26"/>
      <c r="N26"/>
      <c r="O26"/>
      <c r="P26"/>
      <c r="Q26"/>
      <c r="R26"/>
      <c r="S26"/>
      <c r="T26"/>
      <c r="U26"/>
      <c r="V26"/>
      <c r="W26" s="22"/>
    </row>
    <row r="27" spans="1:23" s="22" customFormat="1" ht="24.95" customHeight="1">
      <c r="A27"/>
      <c r="B27"/>
      <c r="C27" s="1"/>
      <c r="D27" s="1"/>
      <c r="E27" s="1"/>
      <c r="F27" s="1"/>
      <c r="G27" s="1"/>
      <c r="H27" s="1"/>
      <c r="I27" s="1"/>
      <c r="J27" s="1"/>
      <c r="K27" s="1"/>
      <c r="L27"/>
      <c r="M27"/>
      <c r="N27"/>
      <c r="O27"/>
      <c r="P27"/>
      <c r="Q27"/>
      <c r="R27"/>
      <c r="S27"/>
      <c r="T27"/>
      <c r="U27"/>
      <c r="V27"/>
      <c r="W27"/>
    </row>
  </sheetData>
  <sortState ref="A10:W15">
    <sortCondition ref="A10:A15"/>
  </sortState>
  <mergeCells count="26">
    <mergeCell ref="A1:W1"/>
    <mergeCell ref="A2:W2"/>
    <mergeCell ref="A3:W3"/>
    <mergeCell ref="A4:W4"/>
    <mergeCell ref="A5:W5"/>
    <mergeCell ref="R6:W6"/>
    <mergeCell ref="A7:A8"/>
    <mergeCell ref="B7:B8"/>
    <mergeCell ref="C7:C8"/>
    <mergeCell ref="D7:D8"/>
    <mergeCell ref="E7:E8"/>
    <mergeCell ref="F7:F8"/>
    <mergeCell ref="G7:G8"/>
    <mergeCell ref="H7:H8"/>
    <mergeCell ref="A9:W9"/>
    <mergeCell ref="A16:W16"/>
    <mergeCell ref="A20:W20"/>
    <mergeCell ref="U7:U8"/>
    <mergeCell ref="V7:V8"/>
    <mergeCell ref="W7:W8"/>
    <mergeCell ref="I7:I8"/>
    <mergeCell ref="J7:L7"/>
    <mergeCell ref="M7:O7"/>
    <mergeCell ref="P7:R7"/>
    <mergeCell ref="S7:S8"/>
    <mergeCell ref="T7:T8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="90" zoomScaleNormal="90" workbookViewId="0">
      <selection activeCell="I17" sqref="I17"/>
    </sheetView>
  </sheetViews>
  <sheetFormatPr defaultRowHeight="12.75"/>
  <cols>
    <col min="1" max="1" width="4.7109375" style="41" customWidth="1"/>
    <col min="2" max="2" width="6.7109375" style="41" hidden="1" customWidth="1"/>
    <col min="3" max="3" width="28.7109375" style="41" customWidth="1"/>
    <col min="4" max="4" width="8.7109375" style="41" hidden="1" customWidth="1"/>
    <col min="5" max="5" width="6.7109375" style="41" customWidth="1"/>
    <col min="6" max="6" width="50.7109375" style="41" customWidth="1"/>
    <col min="7" max="7" width="8.7109375" style="41" hidden="1" customWidth="1"/>
    <col min="8" max="8" width="17.7109375" style="41" hidden="1" customWidth="1"/>
    <col min="9" max="9" width="26.7109375" style="41" customWidth="1"/>
    <col min="10" max="15" width="8.7109375" style="41" customWidth="1"/>
    <col min="16" max="16" width="4.7109375" style="41" customWidth="1"/>
    <col min="17" max="17" width="6.7109375" style="41" customWidth="1"/>
    <col min="18" max="18" width="8.7109375" style="41" customWidth="1"/>
    <col min="19" max="21" width="4.7109375" style="41" customWidth="1"/>
    <col min="22" max="22" width="9.140625" style="41" customWidth="1"/>
    <col min="23" max="23" width="6.7109375" style="41" hidden="1" customWidth="1"/>
  </cols>
  <sheetData>
    <row r="1" spans="1:23" ht="30" customHeight="1">
      <c r="A1" s="257" t="s">
        <v>37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1:23" ht="30" customHeight="1">
      <c r="A2" s="264" t="s">
        <v>123</v>
      </c>
      <c r="B2" s="264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</row>
    <row r="3" spans="1:23" ht="30" customHeight="1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</row>
    <row r="4" spans="1:23" ht="30" customHeight="1">
      <c r="A4" s="257" t="s">
        <v>14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</row>
    <row r="5" spans="1:23" ht="30" customHeight="1">
      <c r="A5" s="256" t="s">
        <v>24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172"/>
    </row>
    <row r="6" spans="1:23" ht="30" customHeight="1">
      <c r="A6" s="257" t="s">
        <v>253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172"/>
    </row>
    <row r="7" spans="1:23" ht="30" customHeight="1">
      <c r="A7" s="269" t="s">
        <v>252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</row>
    <row r="8" spans="1:23" ht="30" customHeight="1">
      <c r="A8" s="92" t="s">
        <v>27</v>
      </c>
      <c r="B8" s="92"/>
      <c r="C8" s="55"/>
      <c r="D8" s="56"/>
      <c r="E8" s="56"/>
      <c r="F8" s="57"/>
      <c r="G8" s="75"/>
      <c r="H8" s="57"/>
      <c r="I8" s="76"/>
      <c r="J8" s="93"/>
      <c r="K8" s="93"/>
      <c r="L8" s="93"/>
      <c r="M8" s="93"/>
      <c r="N8" s="93"/>
      <c r="O8" s="86"/>
      <c r="P8" s="93"/>
      <c r="Q8" s="93"/>
      <c r="R8" s="86"/>
      <c r="S8" s="93"/>
      <c r="T8" s="270" t="s">
        <v>236</v>
      </c>
      <c r="U8" s="270"/>
      <c r="V8" s="270"/>
      <c r="W8" s="270"/>
    </row>
    <row r="9" spans="1:23" ht="20.100000000000001" customHeight="1">
      <c r="A9" s="271" t="s">
        <v>1</v>
      </c>
      <c r="B9" s="203" t="s">
        <v>15</v>
      </c>
      <c r="C9" s="259" t="s">
        <v>12</v>
      </c>
      <c r="D9" s="260" t="s">
        <v>10</v>
      </c>
      <c r="E9" s="272" t="s">
        <v>9</v>
      </c>
      <c r="F9" s="260" t="s">
        <v>13</v>
      </c>
      <c r="G9" s="260" t="s">
        <v>10</v>
      </c>
      <c r="H9" s="259" t="s">
        <v>8</v>
      </c>
      <c r="I9" s="259" t="s">
        <v>4</v>
      </c>
      <c r="J9" s="259" t="s">
        <v>29</v>
      </c>
      <c r="K9" s="259"/>
      <c r="L9" s="259"/>
      <c r="M9" s="259"/>
      <c r="N9" s="259"/>
      <c r="O9" s="259"/>
      <c r="P9" s="259"/>
      <c r="Q9" s="259" t="s">
        <v>5</v>
      </c>
      <c r="R9" s="259"/>
      <c r="S9" s="259"/>
      <c r="T9" s="261" t="s">
        <v>17</v>
      </c>
      <c r="U9" s="262" t="s">
        <v>18</v>
      </c>
      <c r="V9" s="267" t="s">
        <v>31</v>
      </c>
      <c r="W9" s="271" t="s">
        <v>32</v>
      </c>
    </row>
    <row r="10" spans="1:23" ht="39.950000000000003" customHeight="1">
      <c r="A10" s="272"/>
      <c r="B10" s="273"/>
      <c r="C10" s="260"/>
      <c r="D10" s="274"/>
      <c r="E10" s="274"/>
      <c r="F10" s="274"/>
      <c r="G10" s="274"/>
      <c r="H10" s="260"/>
      <c r="I10" s="260"/>
      <c r="J10" s="150" t="s">
        <v>33</v>
      </c>
      <c r="K10" s="150" t="s">
        <v>36</v>
      </c>
      <c r="L10" s="150" t="s">
        <v>34</v>
      </c>
      <c r="M10" s="150" t="s">
        <v>30</v>
      </c>
      <c r="N10" s="151" t="s">
        <v>35</v>
      </c>
      <c r="O10" s="94" t="s">
        <v>0</v>
      </c>
      <c r="P10" s="95" t="s">
        <v>1</v>
      </c>
      <c r="Q10" s="95" t="s">
        <v>11</v>
      </c>
      <c r="R10" s="94" t="s">
        <v>0</v>
      </c>
      <c r="S10" s="95" t="s">
        <v>1</v>
      </c>
      <c r="T10" s="262"/>
      <c r="U10" s="263"/>
      <c r="V10" s="268"/>
      <c r="W10" s="275"/>
    </row>
    <row r="11" spans="1:23" ht="25.15" customHeight="1">
      <c r="A11" s="258" t="s">
        <v>254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146"/>
    </row>
    <row r="12" spans="1:23" ht="31.9" customHeight="1">
      <c r="A12" s="42">
        <f>RANK(V12,$V$12:$V$13,0)</f>
        <v>1</v>
      </c>
      <c r="B12" s="47">
        <v>2009</v>
      </c>
      <c r="C12" s="104" t="s">
        <v>111</v>
      </c>
      <c r="D12" s="50" t="s">
        <v>112</v>
      </c>
      <c r="E12" s="47" t="s">
        <v>19</v>
      </c>
      <c r="F12" s="102" t="s">
        <v>155</v>
      </c>
      <c r="G12" s="114" t="s">
        <v>41</v>
      </c>
      <c r="H12" s="115" t="s">
        <v>95</v>
      </c>
      <c r="I12" s="49" t="s">
        <v>21</v>
      </c>
      <c r="J12" s="147">
        <v>7.2</v>
      </c>
      <c r="K12" s="147">
        <v>6.4</v>
      </c>
      <c r="L12" s="147">
        <v>6.9</v>
      </c>
      <c r="M12" s="147">
        <v>6.9</v>
      </c>
      <c r="N12" s="147">
        <f>SUM(J12:M12)</f>
        <v>27.4</v>
      </c>
      <c r="O12" s="66">
        <f>N12/0.4</f>
        <v>68.499999999999986</v>
      </c>
      <c r="P12" s="148">
        <f>RANK(O12,O$12:O$13,0)</f>
        <v>1</v>
      </c>
      <c r="Q12" s="147">
        <v>139</v>
      </c>
      <c r="R12" s="66">
        <f>Q12/2</f>
        <v>69.5</v>
      </c>
      <c r="S12" s="148">
        <f>RANK(R12,R$12:R$13,0)</f>
        <v>1</v>
      </c>
      <c r="T12" s="149"/>
      <c r="U12" s="149"/>
      <c r="V12" s="66">
        <f>(O12+R12)/2</f>
        <v>69</v>
      </c>
      <c r="W12" s="96"/>
    </row>
    <row r="13" spans="1:23" ht="31.9" customHeight="1">
      <c r="A13" s="42">
        <f>RANK(V13,$V$12:$V$13,0)</f>
        <v>2</v>
      </c>
      <c r="B13" s="47">
        <v>2009</v>
      </c>
      <c r="C13" s="104" t="s">
        <v>111</v>
      </c>
      <c r="D13" s="50" t="s">
        <v>112</v>
      </c>
      <c r="E13" s="47" t="s">
        <v>19</v>
      </c>
      <c r="F13" s="73" t="s">
        <v>96</v>
      </c>
      <c r="G13" s="50" t="s">
        <v>41</v>
      </c>
      <c r="H13" s="48" t="s">
        <v>95</v>
      </c>
      <c r="I13" s="49" t="s">
        <v>21</v>
      </c>
      <c r="J13" s="80">
        <v>7.2</v>
      </c>
      <c r="K13" s="80">
        <v>6.3</v>
      </c>
      <c r="L13" s="80">
        <v>6.5</v>
      </c>
      <c r="M13" s="80">
        <v>6.7</v>
      </c>
      <c r="N13" s="80">
        <f>SUM(J13:M13)</f>
        <v>26.7</v>
      </c>
      <c r="O13" s="72">
        <f>N13/0.4</f>
        <v>66.75</v>
      </c>
      <c r="P13" s="148">
        <f>RANK(O13,O$12:O$13,0)</f>
        <v>2</v>
      </c>
      <c r="Q13" s="80">
        <v>132</v>
      </c>
      <c r="R13" s="72">
        <f>Q13/2</f>
        <v>66</v>
      </c>
      <c r="S13" s="148">
        <f>RANK(R13,R$12:R$13,0)</f>
        <v>2</v>
      </c>
      <c r="T13" s="82"/>
      <c r="U13" s="82"/>
      <c r="V13" s="72">
        <f>(O13+R13)/2</f>
        <v>66.375</v>
      </c>
      <c r="W13" s="96"/>
    </row>
    <row r="14" spans="1:23" ht="25.15" customHeight="1">
      <c r="A14" s="258" t="s">
        <v>242</v>
      </c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96"/>
    </row>
    <row r="15" spans="1:23" ht="31.9" customHeight="1">
      <c r="A15" s="42">
        <f t="shared" ref="A15:A20" si="0">RANK(V15,$V$15:$V$20,0)</f>
        <v>1</v>
      </c>
      <c r="B15" s="47">
        <v>1985</v>
      </c>
      <c r="C15" s="39" t="s">
        <v>81</v>
      </c>
      <c r="D15" s="50" t="s">
        <v>80</v>
      </c>
      <c r="E15" s="47" t="s">
        <v>19</v>
      </c>
      <c r="F15" s="46" t="s">
        <v>82</v>
      </c>
      <c r="G15" s="50" t="s">
        <v>83</v>
      </c>
      <c r="H15" s="48" t="s">
        <v>84</v>
      </c>
      <c r="I15" s="153" t="s">
        <v>21</v>
      </c>
      <c r="J15" s="147">
        <v>7</v>
      </c>
      <c r="K15" s="147">
        <v>7</v>
      </c>
      <c r="L15" s="147">
        <v>7.3</v>
      </c>
      <c r="M15" s="147">
        <v>7.2</v>
      </c>
      <c r="N15" s="147">
        <f t="shared" ref="N15:N20" si="1">SUM(J15:M15)</f>
        <v>28.5</v>
      </c>
      <c r="O15" s="66">
        <f>N15/0.4</f>
        <v>71.25</v>
      </c>
      <c r="P15" s="148">
        <f t="shared" ref="P15:P20" si="2">RANK(O15,O$15:O$20,0)</f>
        <v>1</v>
      </c>
      <c r="Q15" s="147">
        <v>139</v>
      </c>
      <c r="R15" s="66">
        <f>Q15/2</f>
        <v>69.5</v>
      </c>
      <c r="S15" s="148">
        <f t="shared" ref="S15:S20" si="3">RANK(R15,R$15:R$20,0)</f>
        <v>1</v>
      </c>
      <c r="T15" s="149"/>
      <c r="U15" s="149"/>
      <c r="V15" s="66">
        <f t="shared" ref="V15:V20" si="4">(O15+R15)/2</f>
        <v>70.375</v>
      </c>
      <c r="W15" s="96"/>
    </row>
    <row r="16" spans="1:23" ht="31.9" customHeight="1">
      <c r="A16" s="42">
        <f t="shared" si="0"/>
        <v>2</v>
      </c>
      <c r="B16" s="36">
        <v>1994</v>
      </c>
      <c r="C16" s="2" t="s">
        <v>150</v>
      </c>
      <c r="D16" s="4" t="s">
        <v>151</v>
      </c>
      <c r="E16" s="84" t="s">
        <v>19</v>
      </c>
      <c r="F16" s="160" t="s">
        <v>152</v>
      </c>
      <c r="G16" s="50" t="s">
        <v>153</v>
      </c>
      <c r="H16" s="48" t="s">
        <v>154</v>
      </c>
      <c r="I16" s="156" t="s">
        <v>79</v>
      </c>
      <c r="J16" s="147">
        <v>6.2</v>
      </c>
      <c r="K16" s="147">
        <v>6.3</v>
      </c>
      <c r="L16" s="147">
        <v>6.3</v>
      </c>
      <c r="M16" s="147">
        <v>6.3</v>
      </c>
      <c r="N16" s="147">
        <f t="shared" si="1"/>
        <v>25.1</v>
      </c>
      <c r="O16" s="66">
        <f>N16/0.4</f>
        <v>62.75</v>
      </c>
      <c r="P16" s="148">
        <f t="shared" si="2"/>
        <v>3</v>
      </c>
      <c r="Q16" s="147">
        <v>137.5</v>
      </c>
      <c r="R16" s="66">
        <f>Q16/2</f>
        <v>68.75</v>
      </c>
      <c r="S16" s="148">
        <f t="shared" si="3"/>
        <v>2</v>
      </c>
      <c r="T16" s="149"/>
      <c r="U16" s="149"/>
      <c r="V16" s="66">
        <f t="shared" si="4"/>
        <v>65.75</v>
      </c>
      <c r="W16" s="96"/>
    </row>
    <row r="17" spans="1:23" ht="31.9" customHeight="1">
      <c r="A17" s="42">
        <f t="shared" si="0"/>
        <v>3</v>
      </c>
      <c r="B17" s="157" t="s">
        <v>249</v>
      </c>
      <c r="C17" s="45" t="s">
        <v>129</v>
      </c>
      <c r="D17" s="158"/>
      <c r="E17" s="159" t="s">
        <v>19</v>
      </c>
      <c r="F17" s="5" t="s">
        <v>102</v>
      </c>
      <c r="G17" s="50" t="s">
        <v>103</v>
      </c>
      <c r="H17" s="48" t="s">
        <v>104</v>
      </c>
      <c r="I17" s="153" t="s">
        <v>21</v>
      </c>
      <c r="J17" s="147">
        <v>6.4</v>
      </c>
      <c r="K17" s="147">
        <v>6.1</v>
      </c>
      <c r="L17" s="147">
        <v>6.4</v>
      </c>
      <c r="M17" s="147">
        <v>6.3</v>
      </c>
      <c r="N17" s="147">
        <f t="shared" si="1"/>
        <v>25.2</v>
      </c>
      <c r="O17" s="66">
        <f>N17/0.4</f>
        <v>62.999999999999993</v>
      </c>
      <c r="P17" s="148">
        <f t="shared" si="2"/>
        <v>2</v>
      </c>
      <c r="Q17" s="147">
        <v>133.5</v>
      </c>
      <c r="R17" s="66">
        <f>Q17/2</f>
        <v>66.75</v>
      </c>
      <c r="S17" s="148">
        <f t="shared" si="3"/>
        <v>3</v>
      </c>
      <c r="T17" s="149"/>
      <c r="U17" s="149"/>
      <c r="V17" s="66">
        <f t="shared" si="4"/>
        <v>64.875</v>
      </c>
      <c r="W17" s="96"/>
    </row>
    <row r="18" spans="1:23" ht="31.9" customHeight="1">
      <c r="A18" s="42">
        <f t="shared" si="0"/>
        <v>4</v>
      </c>
      <c r="B18" s="140" t="s">
        <v>182</v>
      </c>
      <c r="C18" s="111" t="s">
        <v>183</v>
      </c>
      <c r="D18" s="141" t="s">
        <v>184</v>
      </c>
      <c r="E18" s="116">
        <v>2</v>
      </c>
      <c r="F18" s="69" t="s">
        <v>255</v>
      </c>
      <c r="G18" s="50" t="s">
        <v>149</v>
      </c>
      <c r="H18" s="48" t="s">
        <v>146</v>
      </c>
      <c r="I18" s="49" t="s">
        <v>147</v>
      </c>
      <c r="J18" s="147">
        <v>6.7</v>
      </c>
      <c r="K18" s="147">
        <v>5.7</v>
      </c>
      <c r="L18" s="147">
        <v>6.2</v>
      </c>
      <c r="M18" s="147">
        <v>6.1</v>
      </c>
      <c r="N18" s="147">
        <f t="shared" si="1"/>
        <v>24.700000000000003</v>
      </c>
      <c r="O18" s="66">
        <f>N18/0.4-0.5</f>
        <v>61.250000000000007</v>
      </c>
      <c r="P18" s="148">
        <f t="shared" si="2"/>
        <v>4</v>
      </c>
      <c r="Q18" s="147">
        <v>124</v>
      </c>
      <c r="R18" s="66">
        <f>Q18/2-0.5</f>
        <v>61.5</v>
      </c>
      <c r="S18" s="148">
        <f t="shared" si="3"/>
        <v>4</v>
      </c>
      <c r="T18" s="149">
        <v>1</v>
      </c>
      <c r="U18" s="149"/>
      <c r="V18" s="66">
        <f t="shared" si="4"/>
        <v>61.375</v>
      </c>
      <c r="W18" s="96"/>
    </row>
    <row r="19" spans="1:23" ht="31.9" customHeight="1">
      <c r="A19" s="42">
        <f t="shared" si="0"/>
        <v>5</v>
      </c>
      <c r="B19" s="47">
        <v>1987</v>
      </c>
      <c r="C19" s="40" t="s">
        <v>173</v>
      </c>
      <c r="D19" s="50" t="s">
        <v>174</v>
      </c>
      <c r="E19" s="47" t="s">
        <v>19</v>
      </c>
      <c r="F19" s="40" t="s">
        <v>135</v>
      </c>
      <c r="G19" s="164" t="s">
        <v>136</v>
      </c>
      <c r="H19" s="48" t="s">
        <v>137</v>
      </c>
      <c r="I19" s="156" t="s">
        <v>138</v>
      </c>
      <c r="J19" s="147">
        <v>6.2</v>
      </c>
      <c r="K19" s="147">
        <v>5.8</v>
      </c>
      <c r="L19" s="147">
        <v>6.1</v>
      </c>
      <c r="M19" s="147">
        <v>6.1</v>
      </c>
      <c r="N19" s="147">
        <f t="shared" si="1"/>
        <v>24.200000000000003</v>
      </c>
      <c r="O19" s="66">
        <f>N19/0.4</f>
        <v>60.500000000000007</v>
      </c>
      <c r="P19" s="148">
        <f t="shared" si="2"/>
        <v>5</v>
      </c>
      <c r="Q19" s="147">
        <v>118</v>
      </c>
      <c r="R19" s="66">
        <f>Q19/2</f>
        <v>59</v>
      </c>
      <c r="S19" s="148">
        <f t="shared" si="3"/>
        <v>5</v>
      </c>
      <c r="T19" s="149"/>
      <c r="U19" s="149"/>
      <c r="V19" s="66">
        <f t="shared" si="4"/>
        <v>59.75</v>
      </c>
      <c r="W19" s="96"/>
    </row>
    <row r="20" spans="1:23" ht="31.9" customHeight="1">
      <c r="A20" s="42">
        <f t="shared" si="0"/>
        <v>6</v>
      </c>
      <c r="B20" s="47">
        <v>1987</v>
      </c>
      <c r="C20" s="170" t="s">
        <v>173</v>
      </c>
      <c r="D20" s="145" t="s">
        <v>174</v>
      </c>
      <c r="E20" s="154" t="s">
        <v>19</v>
      </c>
      <c r="F20" s="2" t="s">
        <v>175</v>
      </c>
      <c r="G20" s="50" t="s">
        <v>176</v>
      </c>
      <c r="H20" s="48" t="s">
        <v>177</v>
      </c>
      <c r="I20" s="156" t="s">
        <v>138</v>
      </c>
      <c r="J20" s="80">
        <v>6</v>
      </c>
      <c r="K20" s="80">
        <v>5.8</v>
      </c>
      <c r="L20" s="80">
        <v>6.3</v>
      </c>
      <c r="M20" s="80">
        <v>6.1</v>
      </c>
      <c r="N20" s="80">
        <f t="shared" si="1"/>
        <v>24.200000000000003</v>
      </c>
      <c r="O20" s="72">
        <f>N20/0.4</f>
        <v>60.500000000000007</v>
      </c>
      <c r="P20" s="148">
        <f t="shared" si="2"/>
        <v>5</v>
      </c>
      <c r="Q20" s="80">
        <v>117.5</v>
      </c>
      <c r="R20" s="72">
        <f>Q20/2</f>
        <v>58.75</v>
      </c>
      <c r="S20" s="148">
        <f t="shared" si="3"/>
        <v>6</v>
      </c>
      <c r="T20" s="82"/>
      <c r="U20" s="82"/>
      <c r="V20" s="72">
        <f t="shared" si="4"/>
        <v>59.625</v>
      </c>
      <c r="W20" s="96"/>
    </row>
    <row r="21" spans="1:23" ht="25.15" customHeight="1">
      <c r="A21" s="258" t="s">
        <v>230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99"/>
    </row>
    <row r="22" spans="1:23" ht="31.9" customHeight="1">
      <c r="A22" s="67">
        <v>1</v>
      </c>
      <c r="B22" s="47" t="s">
        <v>74</v>
      </c>
      <c r="C22" s="83" t="s">
        <v>75</v>
      </c>
      <c r="D22" s="50" t="s">
        <v>76</v>
      </c>
      <c r="E22" s="47" t="s">
        <v>38</v>
      </c>
      <c r="F22" s="73" t="s">
        <v>96</v>
      </c>
      <c r="G22" s="50" t="s">
        <v>41</v>
      </c>
      <c r="H22" s="48" t="s">
        <v>95</v>
      </c>
      <c r="I22" s="156" t="s">
        <v>77</v>
      </c>
      <c r="J22" s="80">
        <v>7.8</v>
      </c>
      <c r="K22" s="80">
        <v>7.5</v>
      </c>
      <c r="L22" s="80">
        <v>8</v>
      </c>
      <c r="M22" s="80">
        <v>7.8</v>
      </c>
      <c r="N22" s="80">
        <f>SUM(J22:M22)</f>
        <v>31.1</v>
      </c>
      <c r="O22" s="72">
        <f>N22/0.4</f>
        <v>77.75</v>
      </c>
      <c r="P22" s="148">
        <v>1</v>
      </c>
      <c r="Q22" s="80">
        <v>146</v>
      </c>
      <c r="R22" s="72">
        <f>Q22/2</f>
        <v>73</v>
      </c>
      <c r="S22" s="148">
        <v>1</v>
      </c>
      <c r="T22" s="82"/>
      <c r="U22" s="82"/>
      <c r="V22" s="72">
        <f>(O22+R22)/2</f>
        <v>75.375</v>
      </c>
      <c r="W22" s="99"/>
    </row>
    <row r="23" spans="1:23" ht="31.9" customHeight="1">
      <c r="A23" s="236" t="s">
        <v>98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8"/>
      <c r="W23" s="99"/>
    </row>
    <row r="24" spans="1:23" ht="31.9" customHeight="1">
      <c r="A24" s="103">
        <f>RANK(V24,$V$24:$V$25,0)</f>
        <v>1</v>
      </c>
      <c r="B24" s="47">
        <v>1983</v>
      </c>
      <c r="C24" s="40" t="s">
        <v>134</v>
      </c>
      <c r="D24" s="171">
        <v>1183</v>
      </c>
      <c r="E24" s="47">
        <v>1</v>
      </c>
      <c r="F24" s="40" t="s">
        <v>135</v>
      </c>
      <c r="G24" s="164" t="s">
        <v>136</v>
      </c>
      <c r="H24" s="48" t="s">
        <v>137</v>
      </c>
      <c r="I24" s="49" t="s">
        <v>138</v>
      </c>
      <c r="J24" s="80">
        <v>6.8</v>
      </c>
      <c r="K24" s="80">
        <v>5.8</v>
      </c>
      <c r="L24" s="80">
        <v>7</v>
      </c>
      <c r="M24" s="80">
        <v>6</v>
      </c>
      <c r="N24" s="80">
        <f>SUM(J24:M24)</f>
        <v>25.6</v>
      </c>
      <c r="O24" s="72">
        <f>N24/0.4</f>
        <v>64</v>
      </c>
      <c r="P24" s="81">
        <f>RANK(O24,O$24:O$25,0)</f>
        <v>1</v>
      </c>
      <c r="Q24" s="80">
        <v>156</v>
      </c>
      <c r="R24" s="66">
        <f>Q24/2.5</f>
        <v>62.4</v>
      </c>
      <c r="S24" s="81">
        <f>RANK(R24,R$24:R$25,0)</f>
        <v>2</v>
      </c>
      <c r="T24" s="82"/>
      <c r="U24" s="82"/>
      <c r="V24" s="72">
        <f>(O24+R24)/2</f>
        <v>63.2</v>
      </c>
      <c r="W24" s="99"/>
    </row>
    <row r="25" spans="1:23" ht="31.9" customHeight="1">
      <c r="A25" s="103">
        <f>RANK(V25,$V$24:$V$25,0)</f>
        <v>2</v>
      </c>
      <c r="B25" s="47" t="s">
        <v>185</v>
      </c>
      <c r="C25" s="2" t="s">
        <v>186</v>
      </c>
      <c r="D25" s="50" t="s">
        <v>187</v>
      </c>
      <c r="E25" s="47" t="s">
        <v>19</v>
      </c>
      <c r="F25" s="46" t="s">
        <v>188</v>
      </c>
      <c r="G25" s="50" t="s">
        <v>189</v>
      </c>
      <c r="H25" s="48" t="s">
        <v>190</v>
      </c>
      <c r="I25" s="49" t="s">
        <v>191</v>
      </c>
      <c r="J25" s="80">
        <v>6</v>
      </c>
      <c r="K25" s="80">
        <v>5.5</v>
      </c>
      <c r="L25" s="80">
        <v>5</v>
      </c>
      <c r="M25" s="80">
        <v>5.5</v>
      </c>
      <c r="N25" s="80">
        <f>SUM(J25:M25)</f>
        <v>22</v>
      </c>
      <c r="O25" s="72">
        <f>N25/0.4</f>
        <v>55</v>
      </c>
      <c r="P25" s="81">
        <f>RANK(O25,O$24:O$25,0)</f>
        <v>2</v>
      </c>
      <c r="Q25" s="80">
        <v>159.5</v>
      </c>
      <c r="R25" s="66">
        <f>Q25/2.5</f>
        <v>63.8</v>
      </c>
      <c r="S25" s="81">
        <f>RANK(R25,R$24:R$25,0)</f>
        <v>1</v>
      </c>
      <c r="T25" s="82"/>
      <c r="U25" s="82"/>
      <c r="V25" s="72">
        <f>(O25+R25)/2</f>
        <v>59.4</v>
      </c>
      <c r="W25" s="99"/>
    </row>
    <row r="26" spans="1:23" ht="30" customHeight="1">
      <c r="A26" s="74"/>
      <c r="B26" s="74"/>
      <c r="C26" s="89"/>
      <c r="D26" s="87"/>
      <c r="E26" s="85"/>
      <c r="F26" s="90"/>
      <c r="G26" s="87"/>
      <c r="H26" s="88"/>
      <c r="I26" s="91"/>
      <c r="J26" s="77"/>
      <c r="K26" s="77"/>
      <c r="L26" s="77"/>
      <c r="M26" s="77"/>
      <c r="N26" s="77"/>
      <c r="O26" s="97"/>
      <c r="P26" s="78"/>
      <c r="Q26" s="77"/>
      <c r="R26" s="97"/>
      <c r="S26" s="78"/>
      <c r="T26" s="79"/>
      <c r="U26" s="79"/>
      <c r="V26" s="98"/>
      <c r="W26" s="99"/>
    </row>
    <row r="27" spans="1:23" ht="30" customHeight="1">
      <c r="A27" s="100"/>
      <c r="B27" s="100"/>
      <c r="C27" s="16" t="s">
        <v>2</v>
      </c>
      <c r="D27" s="59"/>
      <c r="E27" s="59"/>
      <c r="F27" s="60"/>
      <c r="G27" s="60"/>
      <c r="H27" s="61"/>
      <c r="I27" s="59" t="s">
        <v>39</v>
      </c>
      <c r="J27" s="3"/>
      <c r="K27" s="3"/>
      <c r="L27" s="101"/>
      <c r="M27" s="101"/>
      <c r="N27" s="101"/>
      <c r="O27" s="101"/>
      <c r="P27" s="100"/>
      <c r="Q27" s="100"/>
      <c r="R27" s="100"/>
      <c r="S27" s="100"/>
      <c r="T27" s="100"/>
      <c r="U27" s="100"/>
      <c r="V27" s="100"/>
      <c r="W27" s="100"/>
    </row>
    <row r="28" spans="1:23" ht="30" customHeight="1">
      <c r="A28" s="100"/>
      <c r="B28" s="100"/>
      <c r="C28" s="21" t="s">
        <v>3</v>
      </c>
      <c r="D28" s="62"/>
      <c r="E28" s="62"/>
      <c r="F28" s="58"/>
      <c r="G28" s="58"/>
      <c r="H28" s="63"/>
      <c r="I28" s="58" t="s">
        <v>26</v>
      </c>
      <c r="J28" s="3"/>
      <c r="K28" s="3"/>
      <c r="L28" s="101"/>
      <c r="M28" s="101"/>
      <c r="N28" s="101"/>
      <c r="O28" s="101"/>
      <c r="P28" s="100"/>
      <c r="Q28" s="100"/>
      <c r="R28" s="100"/>
      <c r="S28" s="100"/>
      <c r="T28" s="100"/>
      <c r="U28" s="100"/>
      <c r="V28" s="100"/>
      <c r="W28" s="100"/>
    </row>
  </sheetData>
  <sortState ref="A15:W20">
    <sortCondition ref="A15"/>
  </sortState>
  <mergeCells count="27">
    <mergeCell ref="A1:W1"/>
    <mergeCell ref="A2:W2"/>
    <mergeCell ref="A3:W3"/>
    <mergeCell ref="A4:W4"/>
    <mergeCell ref="V9:V10"/>
    <mergeCell ref="A7:W7"/>
    <mergeCell ref="T8:W8"/>
    <mergeCell ref="A9:A10"/>
    <mergeCell ref="B9:B10"/>
    <mergeCell ref="C9:C10"/>
    <mergeCell ref="D9:D10"/>
    <mergeCell ref="E9:E10"/>
    <mergeCell ref="F9:F10"/>
    <mergeCell ref="G9:G10"/>
    <mergeCell ref="H9:H10"/>
    <mergeCell ref="W9:W10"/>
    <mergeCell ref="A5:V5"/>
    <mergeCell ref="A6:V6"/>
    <mergeCell ref="A21:V21"/>
    <mergeCell ref="A23:V23"/>
    <mergeCell ref="A11:V11"/>
    <mergeCell ref="A14:V14"/>
    <mergeCell ref="I9:I10"/>
    <mergeCell ref="J9:P9"/>
    <mergeCell ref="Q9:S9"/>
    <mergeCell ref="T9:T10"/>
    <mergeCell ref="U9:U10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workbookViewId="0">
      <selection activeCell="N13" sqref="N13"/>
    </sheetView>
  </sheetViews>
  <sheetFormatPr defaultColWidth="9.140625" defaultRowHeight="12.75"/>
  <cols>
    <col min="1" max="1" width="4.7109375" style="176" customWidth="1"/>
    <col min="2" max="2" width="6.7109375" style="185" hidden="1" customWidth="1"/>
    <col min="3" max="3" width="24.7109375" style="185" customWidth="1"/>
    <col min="4" max="4" width="8.7109375" style="185" hidden="1" customWidth="1"/>
    <col min="5" max="5" width="6.7109375" style="185" customWidth="1"/>
    <col min="6" max="6" width="36.7109375" style="185" customWidth="1"/>
    <col min="7" max="7" width="8.7109375" style="185" hidden="1" customWidth="1"/>
    <col min="8" max="8" width="17.7109375" style="185" hidden="1" customWidth="1"/>
    <col min="9" max="9" width="22.7109375" style="185" customWidth="1"/>
    <col min="10" max="14" width="13.7109375" style="176" customWidth="1"/>
    <col min="15" max="15" width="4.7109375" style="176" customWidth="1"/>
    <col min="16" max="17" width="8.7109375" style="176" customWidth="1"/>
    <col min="18" max="18" width="6.7109375" style="176" hidden="1" customWidth="1"/>
    <col min="19" max="16384" width="9.140625" style="176"/>
  </cols>
  <sheetData>
    <row r="1" spans="1:24" ht="30" customHeight="1">
      <c r="A1" s="280" t="s">
        <v>37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</row>
    <row r="2" spans="1:24" ht="30" customHeight="1">
      <c r="A2" s="281" t="s">
        <v>123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</row>
    <row r="3" spans="1:24" ht="30" customHeight="1">
      <c r="A3" s="280" t="s">
        <v>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</row>
    <row r="4" spans="1:24" ht="30" customHeight="1">
      <c r="A4" s="280" t="s">
        <v>14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</row>
    <row r="5" spans="1:24" ht="30" customHeight="1">
      <c r="A5" s="276" t="s">
        <v>244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</row>
    <row r="6" spans="1:24" ht="30" customHeight="1">
      <c r="A6" s="280" t="s">
        <v>245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</row>
    <row r="7" spans="1:24" ht="30" customHeight="1">
      <c r="A7" s="177" t="s">
        <v>27</v>
      </c>
      <c r="B7" s="178"/>
      <c r="C7" s="178"/>
      <c r="D7" s="178"/>
      <c r="E7" s="178"/>
      <c r="F7" s="178"/>
      <c r="G7" s="179"/>
      <c r="H7" s="179"/>
      <c r="I7" s="179"/>
      <c r="J7" s="180"/>
      <c r="K7" s="180"/>
      <c r="L7" s="180"/>
      <c r="M7" s="180"/>
      <c r="N7" s="282" t="s">
        <v>236</v>
      </c>
      <c r="O7" s="282"/>
      <c r="P7" s="282"/>
      <c r="Q7" s="282"/>
    </row>
    <row r="8" spans="1:24" s="181" customFormat="1" ht="30" customHeight="1">
      <c r="A8" s="279" t="s">
        <v>1</v>
      </c>
      <c r="B8" s="203" t="s">
        <v>15</v>
      </c>
      <c r="C8" s="259" t="s">
        <v>12</v>
      </c>
      <c r="D8" s="259" t="s">
        <v>10</v>
      </c>
      <c r="E8" s="271" t="s">
        <v>9</v>
      </c>
      <c r="F8" s="259" t="s">
        <v>13</v>
      </c>
      <c r="G8" s="259" t="s">
        <v>10</v>
      </c>
      <c r="H8" s="259" t="s">
        <v>8</v>
      </c>
      <c r="I8" s="259" t="s">
        <v>4</v>
      </c>
      <c r="J8" s="277" t="s">
        <v>231</v>
      </c>
      <c r="K8" s="277" t="s">
        <v>232</v>
      </c>
      <c r="L8" s="277" t="s">
        <v>233</v>
      </c>
      <c r="M8" s="277" t="s">
        <v>234</v>
      </c>
      <c r="N8" s="277" t="s">
        <v>30</v>
      </c>
      <c r="O8" s="278" t="s">
        <v>235</v>
      </c>
      <c r="P8" s="277" t="s">
        <v>6</v>
      </c>
      <c r="Q8" s="277" t="s">
        <v>31</v>
      </c>
      <c r="R8" s="176"/>
    </row>
    <row r="9" spans="1:24" ht="30" customHeight="1">
      <c r="A9" s="279"/>
      <c r="B9" s="203"/>
      <c r="C9" s="259"/>
      <c r="D9" s="259"/>
      <c r="E9" s="259"/>
      <c r="F9" s="259"/>
      <c r="G9" s="259"/>
      <c r="H9" s="259"/>
      <c r="I9" s="259"/>
      <c r="J9" s="277"/>
      <c r="K9" s="277"/>
      <c r="L9" s="277"/>
      <c r="M9" s="277"/>
      <c r="N9" s="277"/>
      <c r="O9" s="278"/>
      <c r="P9" s="277"/>
      <c r="Q9" s="277"/>
    </row>
    <row r="10" spans="1:24" ht="31.9" customHeight="1">
      <c r="A10" s="67">
        <v>1</v>
      </c>
      <c r="B10" s="47" t="s">
        <v>85</v>
      </c>
      <c r="C10" s="45" t="s">
        <v>201</v>
      </c>
      <c r="D10" s="50" t="s">
        <v>202</v>
      </c>
      <c r="E10" s="47" t="s">
        <v>20</v>
      </c>
      <c r="F10" s="46" t="s">
        <v>248</v>
      </c>
      <c r="G10" s="50" t="s">
        <v>203</v>
      </c>
      <c r="H10" s="48" t="s">
        <v>204</v>
      </c>
      <c r="I10" s="49" t="s">
        <v>79</v>
      </c>
      <c r="J10" s="182">
        <v>8</v>
      </c>
      <c r="K10" s="182">
        <v>7.6</v>
      </c>
      <c r="L10" s="182">
        <v>8.5</v>
      </c>
      <c r="M10" s="182">
        <v>7.5</v>
      </c>
      <c r="N10" s="182">
        <v>8</v>
      </c>
      <c r="O10" s="183"/>
      <c r="P10" s="182">
        <f>J10+K10+L10+M10+N10</f>
        <v>39.6</v>
      </c>
      <c r="Q10" s="184">
        <f>P10*2</f>
        <v>79.2</v>
      </c>
    </row>
    <row r="11" spans="1:24" ht="31.9" customHeight="1">
      <c r="A11" s="67">
        <v>2</v>
      </c>
      <c r="B11" s="47">
        <v>2003</v>
      </c>
      <c r="C11" s="39" t="s">
        <v>193</v>
      </c>
      <c r="D11" s="50" t="s">
        <v>194</v>
      </c>
      <c r="E11" s="47">
        <v>1</v>
      </c>
      <c r="F11" s="102" t="s">
        <v>251</v>
      </c>
      <c r="G11" s="50" t="s">
        <v>41</v>
      </c>
      <c r="H11" s="48" t="s">
        <v>195</v>
      </c>
      <c r="I11" s="156" t="s">
        <v>79</v>
      </c>
      <c r="J11" s="182">
        <v>7.8</v>
      </c>
      <c r="K11" s="182">
        <v>8.3000000000000007</v>
      </c>
      <c r="L11" s="182">
        <v>6.9</v>
      </c>
      <c r="M11" s="182">
        <v>6.2</v>
      </c>
      <c r="N11" s="182">
        <v>7.4</v>
      </c>
      <c r="O11" s="183"/>
      <c r="P11" s="182">
        <f>J11+K11+L11+M11+N11</f>
        <v>36.6</v>
      </c>
      <c r="Q11" s="184">
        <f>P11*2</f>
        <v>73.2</v>
      </c>
    </row>
    <row r="12" spans="1:24" ht="30" customHeight="1"/>
    <row r="13" spans="1:24" s="192" customFormat="1" ht="30" customHeight="1">
      <c r="A13" s="186"/>
      <c r="B13" s="187"/>
      <c r="C13" s="188" t="s">
        <v>2</v>
      </c>
      <c r="D13" s="189"/>
      <c r="E13" s="189"/>
      <c r="F13" s="190"/>
      <c r="G13" s="187"/>
      <c r="H13" s="187"/>
      <c r="I13" s="191"/>
      <c r="J13" s="59" t="s">
        <v>39</v>
      </c>
      <c r="K13" s="3"/>
      <c r="L13" s="3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</row>
    <row r="14" spans="1:24" ht="30" customHeight="1">
      <c r="A14" s="193"/>
      <c r="B14" s="194"/>
      <c r="C14" s="195" t="s">
        <v>3</v>
      </c>
      <c r="F14" s="196"/>
      <c r="G14" s="86"/>
      <c r="H14" s="86"/>
      <c r="I14" s="197"/>
      <c r="J14" s="58" t="s">
        <v>26</v>
      </c>
      <c r="K14" s="3"/>
      <c r="L14" s="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8"/>
    </row>
  </sheetData>
  <sortState ref="A10:X11">
    <sortCondition ref="A10"/>
  </sortState>
  <mergeCells count="24">
    <mergeCell ref="E8:E9"/>
    <mergeCell ref="F8:F9"/>
    <mergeCell ref="A1:Q1"/>
    <mergeCell ref="A2:Q2"/>
    <mergeCell ref="A3:Q3"/>
    <mergeCell ref="A4:Q4"/>
    <mergeCell ref="A6:Q6"/>
    <mergeCell ref="N7:Q7"/>
    <mergeCell ref="A5:Q5"/>
    <mergeCell ref="M8:M9"/>
    <mergeCell ref="N8:N9"/>
    <mergeCell ref="O8:O9"/>
    <mergeCell ref="P8:P9"/>
    <mergeCell ref="Q8:Q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МП</vt:lpstr>
      <vt:lpstr>Юноши</vt:lpstr>
      <vt:lpstr>Юноши (2)</vt:lpstr>
      <vt:lpstr>Дети</vt:lpstr>
      <vt:lpstr>Мол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Olika</dc:creator>
  <cp:lastModifiedBy>User</cp:lastModifiedBy>
  <cp:lastPrinted>2022-10-16T12:58:41Z</cp:lastPrinted>
  <dcterms:created xsi:type="dcterms:W3CDTF">2007-12-24T11:06:58Z</dcterms:created>
  <dcterms:modified xsi:type="dcterms:W3CDTF">2022-10-17T10:29:51Z</dcterms:modified>
</cp:coreProperties>
</file>