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31428" windowWidth="15348" windowHeight="4488" tabRatio="804" activeTab="6"/>
  </bookViews>
  <sheets>
    <sheet name="МП" sheetId="148" r:id="rId1"/>
    <sheet name="СП" sheetId="213" r:id="rId2"/>
    <sheet name="ППЮ" sheetId="208" r:id="rId3"/>
    <sheet name="КПЮ" sheetId="214" r:id="rId4"/>
    <sheet name="КПЮ(О)" sheetId="192" r:id="rId5"/>
    <sheet name="ППД" sheetId="215" r:id="rId6"/>
    <sheet name="ППД(Л+О)" sheetId="186" r:id="rId7"/>
    <sheet name="КПД" sheetId="216" r:id="rId8"/>
    <sheet name="Тест" sheetId="200" r:id="rId9"/>
  </sheets>
  <calcPr calcId="125725" refMode="R1C1"/>
</workbook>
</file>

<file path=xl/calcChain.xml><?xml version="1.0" encoding="utf-8"?>
<calcChain xmlns="http://schemas.openxmlformats.org/spreadsheetml/2006/main">
  <c r="R21" i="216"/>
  <c r="N21"/>
  <c r="O21" s="1"/>
  <c r="R20"/>
  <c r="O20"/>
  <c r="V20" s="1"/>
  <c r="N20"/>
  <c r="R14" i="186"/>
  <c r="R16" i="215"/>
  <c r="R14"/>
  <c r="R17" i="186"/>
  <c r="S13" i="216"/>
  <c r="R17" i="215"/>
  <c r="R16" i="216"/>
  <c r="S17" s="1"/>
  <c r="R17"/>
  <c r="R18"/>
  <c r="S18" s="1"/>
  <c r="R15"/>
  <c r="S15" s="1"/>
  <c r="R12"/>
  <c r="S12" s="1"/>
  <c r="R13"/>
  <c r="N18"/>
  <c r="O18" s="1"/>
  <c r="P18" s="1"/>
  <c r="N16"/>
  <c r="O16" s="1"/>
  <c r="N17"/>
  <c r="O17" s="1"/>
  <c r="P17" s="1"/>
  <c r="N15"/>
  <c r="O15" s="1"/>
  <c r="N12"/>
  <c r="O12" s="1"/>
  <c r="P13" s="1"/>
  <c r="N13"/>
  <c r="O13" s="1"/>
  <c r="K14" i="214"/>
  <c r="N14"/>
  <c r="Q14"/>
  <c r="N11" i="200"/>
  <c r="Q11"/>
  <c r="K11"/>
  <c r="V18" i="192"/>
  <c r="R10" i="215"/>
  <c r="N10"/>
  <c r="O10" s="1"/>
  <c r="N16"/>
  <c r="O16" s="1"/>
  <c r="N17"/>
  <c r="O17" s="1"/>
  <c r="N14"/>
  <c r="O14" s="1"/>
  <c r="R12"/>
  <c r="N12"/>
  <c r="O12" s="1"/>
  <c r="R18"/>
  <c r="N18"/>
  <c r="O18" s="1"/>
  <c r="R15"/>
  <c r="N15"/>
  <c r="O15" s="1"/>
  <c r="R11"/>
  <c r="N11"/>
  <c r="O11" s="1"/>
  <c r="R19"/>
  <c r="N19"/>
  <c r="O19" s="1"/>
  <c r="R13"/>
  <c r="N13"/>
  <c r="O13" s="1"/>
  <c r="R21" i="186"/>
  <c r="N21"/>
  <c r="O21" s="1"/>
  <c r="R20"/>
  <c r="N20"/>
  <c r="O20" s="1"/>
  <c r="N14"/>
  <c r="O14" s="1"/>
  <c r="R16"/>
  <c r="N16"/>
  <c r="O16" s="1"/>
  <c r="N17"/>
  <c r="O17" s="1"/>
  <c r="R15"/>
  <c r="N15"/>
  <c r="O15" s="1"/>
  <c r="R12"/>
  <c r="N12"/>
  <c r="O12" s="1"/>
  <c r="R18"/>
  <c r="N18"/>
  <c r="O18" s="1"/>
  <c r="Q16" i="192"/>
  <c r="N16"/>
  <c r="K16"/>
  <c r="U19" i="213"/>
  <c r="V19" s="1"/>
  <c r="Q19"/>
  <c r="N19"/>
  <c r="K19"/>
  <c r="Q16"/>
  <c r="N16"/>
  <c r="K16"/>
  <c r="Q18" i="192"/>
  <c r="N18"/>
  <c r="K18"/>
  <c r="K12"/>
  <c r="N12"/>
  <c r="Q12"/>
  <c r="U12"/>
  <c r="V12" s="1"/>
  <c r="K11"/>
  <c r="N11"/>
  <c r="Q11"/>
  <c r="U11"/>
  <c r="V11" s="1"/>
  <c r="K10"/>
  <c r="N10"/>
  <c r="Q10"/>
  <c r="U10"/>
  <c r="V10" s="1"/>
  <c r="K13"/>
  <c r="N13"/>
  <c r="Q13"/>
  <c r="U13"/>
  <c r="V13" s="1"/>
  <c r="K14"/>
  <c r="N14"/>
  <c r="Q14"/>
  <c r="U14"/>
  <c r="V14" s="1"/>
  <c r="U13" i="214"/>
  <c r="V13" s="1"/>
  <c r="Q13"/>
  <c r="N13"/>
  <c r="K13"/>
  <c r="U11"/>
  <c r="V11" s="1"/>
  <c r="Q11"/>
  <c r="N11"/>
  <c r="K11"/>
  <c r="U12"/>
  <c r="V12" s="1"/>
  <c r="Q12"/>
  <c r="N12"/>
  <c r="K12"/>
  <c r="U10"/>
  <c r="V10" s="1"/>
  <c r="Q10"/>
  <c r="N10"/>
  <c r="K10"/>
  <c r="U15"/>
  <c r="V15" s="1"/>
  <c r="Q15"/>
  <c r="N15"/>
  <c r="K15"/>
  <c r="U14"/>
  <c r="V14" s="1"/>
  <c r="U18" i="192"/>
  <c r="U12" i="208"/>
  <c r="V12" s="1"/>
  <c r="Q12"/>
  <c r="N12"/>
  <c r="K12"/>
  <c r="U15" i="213"/>
  <c r="V15" s="1"/>
  <c r="Q15"/>
  <c r="N15"/>
  <c r="K15"/>
  <c r="U16"/>
  <c r="V16" s="1"/>
  <c r="U17"/>
  <c r="V17" s="1"/>
  <c r="Q17"/>
  <c r="N17"/>
  <c r="K17"/>
  <c r="U10"/>
  <c r="V10" s="1"/>
  <c r="Q10"/>
  <c r="N10"/>
  <c r="K10"/>
  <c r="U12"/>
  <c r="V12" s="1"/>
  <c r="Q12"/>
  <c r="N12"/>
  <c r="K12"/>
  <c r="U13"/>
  <c r="V13" s="1"/>
  <c r="Q13"/>
  <c r="N13"/>
  <c r="K13"/>
  <c r="U11"/>
  <c r="V11" s="1"/>
  <c r="Q11"/>
  <c r="N11"/>
  <c r="K11"/>
  <c r="U11" i="148"/>
  <c r="V11" s="1"/>
  <c r="Q11"/>
  <c r="N11"/>
  <c r="K11"/>
  <c r="U16"/>
  <c r="V16" s="1"/>
  <c r="Q16"/>
  <c r="N16"/>
  <c r="K16"/>
  <c r="U12"/>
  <c r="V12" s="1"/>
  <c r="Q12"/>
  <c r="N12"/>
  <c r="K12"/>
  <c r="U15"/>
  <c r="V15" s="1"/>
  <c r="Q15"/>
  <c r="N15"/>
  <c r="K15"/>
  <c r="U17"/>
  <c r="V17" s="1"/>
  <c r="Q17"/>
  <c r="N17"/>
  <c r="K17"/>
  <c r="U10" i="200"/>
  <c r="V10" s="1"/>
  <c r="Q10"/>
  <c r="N10"/>
  <c r="K10"/>
  <c r="U11"/>
  <c r="V11" s="1"/>
  <c r="U20" i="148"/>
  <c r="V20" s="1"/>
  <c r="Q20"/>
  <c r="N20"/>
  <c r="K20"/>
  <c r="U16" i="192"/>
  <c r="V16" s="1"/>
  <c r="U13" i="208"/>
  <c r="V13" s="1"/>
  <c r="Q13"/>
  <c r="N13"/>
  <c r="K13"/>
  <c r="U20"/>
  <c r="V20" s="1"/>
  <c r="Q20"/>
  <c r="N20"/>
  <c r="K20"/>
  <c r="U19"/>
  <c r="V19" s="1"/>
  <c r="Q19"/>
  <c r="N19"/>
  <c r="K19"/>
  <c r="U16"/>
  <c r="V16" s="1"/>
  <c r="Q16"/>
  <c r="N16"/>
  <c r="K16"/>
  <c r="U17"/>
  <c r="V17" s="1"/>
  <c r="Q17"/>
  <c r="R17" s="1"/>
  <c r="N17"/>
  <c r="O17" s="1"/>
  <c r="K17"/>
  <c r="L17" s="1"/>
  <c r="R22" i="186"/>
  <c r="S22" s="1"/>
  <c r="N22"/>
  <c r="O22" s="1"/>
  <c r="U14" i="148"/>
  <c r="V14" s="1"/>
  <c r="Q14"/>
  <c r="N14"/>
  <c r="K14"/>
  <c r="R13" i="186"/>
  <c r="N13"/>
  <c r="O13" s="1"/>
  <c r="U19" i="148"/>
  <c r="V19" s="1"/>
  <c r="Q19"/>
  <c r="Q18"/>
  <c r="Q13"/>
  <c r="N19"/>
  <c r="N18"/>
  <c r="N13"/>
  <c r="K19"/>
  <c r="K18"/>
  <c r="K13"/>
  <c r="U18"/>
  <c r="V18" s="1"/>
  <c r="U13"/>
  <c r="V13" s="1"/>
  <c r="P21" i="186" l="1"/>
  <c r="S20"/>
  <c r="P20"/>
  <c r="S21"/>
  <c r="P22"/>
  <c r="V21" i="216"/>
  <c r="P17" i="186"/>
  <c r="S16"/>
  <c r="S12"/>
  <c r="S15"/>
  <c r="S18"/>
  <c r="S14"/>
  <c r="S17"/>
  <c r="S13"/>
  <c r="P15"/>
  <c r="P18"/>
  <c r="P14"/>
  <c r="P13"/>
  <c r="P16"/>
  <c r="P12"/>
  <c r="P12" i="216"/>
  <c r="P15"/>
  <c r="P16"/>
  <c r="S16"/>
  <c r="V17" i="215"/>
  <c r="S13"/>
  <c r="V18" i="216"/>
  <c r="V17"/>
  <c r="V12"/>
  <c r="V13"/>
  <c r="V15"/>
  <c r="V16"/>
  <c r="A17" i="208"/>
  <c r="L16"/>
  <c r="O16"/>
  <c r="O13"/>
  <c r="R12"/>
  <c r="L12"/>
  <c r="O12"/>
  <c r="A12"/>
  <c r="O19"/>
  <c r="O16" i="213"/>
  <c r="R17"/>
  <c r="R16"/>
  <c r="R15"/>
  <c r="O17"/>
  <c r="S18" i="215"/>
  <c r="S17"/>
  <c r="S15"/>
  <c r="S16"/>
  <c r="V15"/>
  <c r="V13"/>
  <c r="P17"/>
  <c r="P13"/>
  <c r="P15"/>
  <c r="V12"/>
  <c r="P12"/>
  <c r="V16"/>
  <c r="P16"/>
  <c r="V19"/>
  <c r="P19"/>
  <c r="V18"/>
  <c r="P18"/>
  <c r="V10"/>
  <c r="P10"/>
  <c r="P14"/>
  <c r="P11"/>
  <c r="S19"/>
  <c r="S12"/>
  <c r="V14"/>
  <c r="S11"/>
  <c r="S14"/>
  <c r="V11"/>
  <c r="S10"/>
  <c r="V21" i="186"/>
  <c r="V20"/>
  <c r="V18"/>
  <c r="V16"/>
  <c r="V15"/>
  <c r="V14"/>
  <c r="V17"/>
  <c r="V12"/>
  <c r="L17" i="213"/>
  <c r="L10"/>
  <c r="O11"/>
  <c r="R11" i="214"/>
  <c r="O11"/>
  <c r="L12"/>
  <c r="L17" i="148"/>
  <c r="L15" i="213"/>
  <c r="L16"/>
  <c r="A15"/>
  <c r="A17"/>
  <c r="A16"/>
  <c r="O15"/>
  <c r="O14" i="192"/>
  <c r="R14"/>
  <c r="L12"/>
  <c r="L10"/>
  <c r="O12"/>
  <c r="A14"/>
  <c r="L14"/>
  <c r="O10"/>
  <c r="R12"/>
  <c r="R10"/>
  <c r="A12"/>
  <c r="A10"/>
  <c r="A11"/>
  <c r="A13"/>
  <c r="O13"/>
  <c r="R11"/>
  <c r="L11"/>
  <c r="R13"/>
  <c r="L13"/>
  <c r="O11"/>
  <c r="R10" i="214"/>
  <c r="R12"/>
  <c r="O10"/>
  <c r="L11"/>
  <c r="O14"/>
  <c r="L10"/>
  <c r="A11"/>
  <c r="A10"/>
  <c r="A14"/>
  <c r="A13"/>
  <c r="A15"/>
  <c r="A12"/>
  <c r="L15"/>
  <c r="R15"/>
  <c r="O12"/>
  <c r="L13"/>
  <c r="R13"/>
  <c r="L14"/>
  <c r="R14"/>
  <c r="O15"/>
  <c r="O13"/>
  <c r="R18" i="192"/>
  <c r="L18"/>
  <c r="O18"/>
  <c r="L13" i="208"/>
  <c r="R16"/>
  <c r="R13"/>
  <c r="A13"/>
  <c r="A16"/>
  <c r="R13" i="213"/>
  <c r="R10"/>
  <c r="L13"/>
  <c r="R12"/>
  <c r="O13"/>
  <c r="L12"/>
  <c r="A11"/>
  <c r="A10"/>
  <c r="O12"/>
  <c r="L11"/>
  <c r="R11"/>
  <c r="A13"/>
  <c r="O10"/>
  <c r="A12"/>
  <c r="R11" i="148"/>
  <c r="R12"/>
  <c r="O11"/>
  <c r="O17"/>
  <c r="L15"/>
  <c r="L11"/>
  <c r="O16"/>
  <c r="O12"/>
  <c r="L12"/>
  <c r="R17"/>
  <c r="L16"/>
  <c r="O15"/>
  <c r="R15"/>
  <c r="R16"/>
  <c r="L11" i="200"/>
  <c r="L10"/>
  <c r="O10"/>
  <c r="R10"/>
  <c r="O11"/>
  <c r="A10"/>
  <c r="R11"/>
  <c r="O19" i="148"/>
  <c r="R20"/>
  <c r="O20"/>
  <c r="L20"/>
  <c r="R14"/>
  <c r="O14"/>
  <c r="L13"/>
  <c r="L18"/>
  <c r="L14"/>
  <c r="L19"/>
  <c r="O13"/>
  <c r="O18"/>
  <c r="R18"/>
  <c r="R13"/>
  <c r="R19"/>
  <c r="R19" i="208"/>
  <c r="O20"/>
  <c r="L19"/>
  <c r="A19"/>
  <c r="A20"/>
  <c r="L20"/>
  <c r="R20"/>
  <c r="A11" i="200"/>
  <c r="V22" i="186"/>
  <c r="V13"/>
  <c r="A22" l="1"/>
  <c r="A21"/>
  <c r="A20"/>
  <c r="A13"/>
  <c r="A17" i="215"/>
  <c r="A17" i="186"/>
  <c r="A15"/>
  <c r="A18"/>
  <c r="A12"/>
  <c r="A14"/>
  <c r="A16"/>
  <c r="A18" i="216"/>
  <c r="A16"/>
  <c r="A13"/>
  <c r="A12"/>
  <c r="A17"/>
  <c r="A15"/>
  <c r="A10" i="215"/>
  <c r="A13"/>
  <c r="A11"/>
  <c r="A14"/>
  <c r="A12"/>
  <c r="A15"/>
  <c r="A18"/>
  <c r="A16"/>
  <c r="A19"/>
</calcChain>
</file>

<file path=xl/sharedStrings.xml><?xml version="1.0" encoding="utf-8"?>
<sst xmlns="http://schemas.openxmlformats.org/spreadsheetml/2006/main" count="859" uniqueCount="344">
  <si>
    <t>%</t>
  </si>
  <si>
    <t>Место</t>
  </si>
  <si>
    <t>Главный судья</t>
  </si>
  <si>
    <t>Главный секретарь</t>
  </si>
  <si>
    <t>Команда, регион</t>
  </si>
  <si>
    <t>C</t>
  </si>
  <si>
    <t>Всего баллов</t>
  </si>
  <si>
    <t>Выездка</t>
  </si>
  <si>
    <t>Владелец</t>
  </si>
  <si>
    <t>Звание, разряд</t>
  </si>
  <si>
    <t>Рег.№</t>
  </si>
  <si>
    <t>Баллы</t>
  </si>
  <si>
    <r>
      <t xml:space="preserve">Фамилия, 
</t>
    </r>
    <r>
      <rPr>
        <sz val="11"/>
        <rFont val="Times New Roman"/>
        <family val="1"/>
        <charset val="204"/>
      </rPr>
      <t>имя всадника</t>
    </r>
  </si>
  <si>
    <r>
      <t xml:space="preserve">Кличка лошади, г.р., </t>
    </r>
    <r>
      <rPr>
        <sz val="11"/>
        <rFont val="Times New Roman"/>
        <family val="1"/>
        <charset val="204"/>
      </rPr>
      <t>пол, масть, порода, отец, место рождения</t>
    </r>
  </si>
  <si>
    <t>ТЕХНИЧЕСКИЕ РЕЗУЛЬТАТЫ</t>
  </si>
  <si>
    <t>Год рождения</t>
  </si>
  <si>
    <t xml:space="preserve">Всего % </t>
  </si>
  <si>
    <t>Ошибки в схеме</t>
  </si>
  <si>
    <t>Прочие ошибки</t>
  </si>
  <si>
    <t>б.р.</t>
  </si>
  <si>
    <t>КМС</t>
  </si>
  <si>
    <t>Ч/В, МО</t>
  </si>
  <si>
    <t>ПРЕДВАРИТЕЛЬНЫЙ ПРИЗ. ЮНОШИ</t>
  </si>
  <si>
    <t>Вып. норм.</t>
  </si>
  <si>
    <t>ПРЕДВАРИТЕЛЬНЫЙ ПРИЗ А. ДЕТИ</t>
  </si>
  <si>
    <t>1 юн.</t>
  </si>
  <si>
    <r>
      <rPr>
        <b/>
        <sz val="11"/>
        <rFont val="Times New Roman"/>
        <family val="1"/>
        <charset val="204"/>
      </rPr>
      <t>Борисов А.В.</t>
    </r>
    <r>
      <rPr>
        <sz val="11"/>
        <rFont val="Times New Roman"/>
        <family val="1"/>
        <charset val="204"/>
      </rPr>
      <t xml:space="preserve"> (1К, г.Москва)</t>
    </r>
  </si>
  <si>
    <t>Московская обл., КСК "Конкорд"</t>
  </si>
  <si>
    <t>Н</t>
  </si>
  <si>
    <t>В</t>
  </si>
  <si>
    <t>Общее впечатление</t>
  </si>
  <si>
    <t>Всего %</t>
  </si>
  <si>
    <t>Вып. Норм.</t>
  </si>
  <si>
    <t>Положение и посадка всадника</t>
  </si>
  <si>
    <t>Точность</t>
  </si>
  <si>
    <t>ИТОГО</t>
  </si>
  <si>
    <t>Средства управления</t>
  </si>
  <si>
    <t>Муниципальные соревнования</t>
  </si>
  <si>
    <t>МС</t>
  </si>
  <si>
    <r>
      <t xml:space="preserve">Цветаева С.Н. </t>
    </r>
    <r>
      <rPr>
        <sz val="11"/>
        <rFont val="Times New Roman"/>
        <family val="1"/>
        <charset val="204"/>
      </rPr>
      <t>(ВК, Московская обл.)</t>
    </r>
  </si>
  <si>
    <r>
      <t xml:space="preserve">ФИЛИМОНОВА </t>
    </r>
    <r>
      <rPr>
        <sz val="10"/>
        <rFont val="Times New Roman"/>
        <family val="1"/>
        <charset val="204"/>
      </rPr>
      <t>Полина</t>
    </r>
  </si>
  <si>
    <t>052495</t>
  </si>
  <si>
    <r>
      <t>ГРАЦИЯ-15</t>
    </r>
    <r>
      <rPr>
        <sz val="10"/>
        <rFont val="Times New Roman"/>
        <family val="1"/>
        <charset val="204"/>
      </rPr>
      <t>, коб., гнед., полукр., Авимор 1, г.Москва</t>
    </r>
  </si>
  <si>
    <t>026441</t>
  </si>
  <si>
    <t>Филимонова П.</t>
  </si>
  <si>
    <t>1998</t>
  </si>
  <si>
    <r>
      <t xml:space="preserve">ВОЛКОВА </t>
    </r>
    <r>
      <rPr>
        <sz val="10"/>
        <rFont val="Times New Roman"/>
        <family val="1"/>
        <charset val="204"/>
      </rPr>
      <t>Анастасия</t>
    </r>
  </si>
  <si>
    <t>003298</t>
  </si>
  <si>
    <t>СШОР по КС г.Калуга, Калужская обл.</t>
  </si>
  <si>
    <r>
      <t>НАНО БЛЭК С-12(148)</t>
    </r>
    <r>
      <rPr>
        <sz val="10"/>
        <rFont val="Times New Roman"/>
        <family val="1"/>
        <charset val="204"/>
      </rPr>
      <t>, жер., вор., нем.верх. пони, Ноу Лимит, Германия</t>
    </r>
  </si>
  <si>
    <t>026851</t>
  </si>
  <si>
    <t>Невенгловская А.</t>
  </si>
  <si>
    <t>Ч/В, г.Москва</t>
  </si>
  <si>
    <r>
      <t>НЕВЕНГЛОВСКАЯ</t>
    </r>
    <r>
      <rPr>
        <sz val="10"/>
        <rFont val="Times New Roman"/>
        <family val="1"/>
        <charset val="204"/>
      </rPr>
      <t xml:space="preserve"> Анна</t>
    </r>
  </si>
  <si>
    <t>039491</t>
  </si>
  <si>
    <r>
      <t>ДА СИЛВА ЭЙТИ-14(148)</t>
    </r>
    <r>
      <rPr>
        <sz val="10"/>
        <rFont val="Times New Roman"/>
        <family val="1"/>
        <charset val="204"/>
      </rPr>
      <t>, мер., бул., нем.верх.пони, Д-Дэй ЭйТи, Германия</t>
    </r>
  </si>
  <si>
    <t>026852</t>
  </si>
  <si>
    <r>
      <rPr>
        <b/>
        <sz val="10"/>
        <rFont val="Times New Roman"/>
        <family val="1"/>
        <charset val="204"/>
      </rPr>
      <t>ФЕЩЕНКО</t>
    </r>
    <r>
      <rPr>
        <sz val="10"/>
        <rFont val="Times New Roman"/>
        <family val="1"/>
        <charset val="204"/>
      </rPr>
      <t xml:space="preserve"> Ольга</t>
    </r>
  </si>
  <si>
    <t>021989</t>
  </si>
  <si>
    <r>
      <t>МИСТЕР БИН-09</t>
    </r>
    <r>
      <rPr>
        <sz val="10"/>
        <rFont val="Times New Roman"/>
        <family val="1"/>
        <charset val="204"/>
      </rPr>
      <t>, мер., т.-гнед., полукр., Мадьяр, ФПГЗК "Сальская"</t>
    </r>
  </si>
  <si>
    <t>015168</t>
  </si>
  <si>
    <t>Логачёва И.</t>
  </si>
  <si>
    <t>КСК "Конкорд", МО</t>
  </si>
  <si>
    <t>КОМАНДНЫЙ ПРИЗ. ЮНОШИ</t>
  </si>
  <si>
    <t>050607</t>
  </si>
  <si>
    <r>
      <t>МАЭСТРО-13</t>
    </r>
    <r>
      <rPr>
        <sz val="10"/>
        <rFont val="Times New Roman"/>
        <family val="1"/>
        <charset val="204"/>
      </rPr>
      <t>, мер., гнед., ганн., Майлундс Куинтана Стар, Латвия</t>
    </r>
  </si>
  <si>
    <t>029329</t>
  </si>
  <si>
    <t>Сизова М.</t>
  </si>
  <si>
    <r>
      <rPr>
        <b/>
        <sz val="10"/>
        <rFont val="Times New Roman"/>
        <family val="1"/>
        <charset val="204"/>
      </rPr>
      <t>СИЗОВА</t>
    </r>
    <r>
      <rPr>
        <sz val="10"/>
        <rFont val="Times New Roman"/>
        <family val="1"/>
        <charset val="204"/>
      </rPr>
      <t xml:space="preserve"> Ксения, 2007</t>
    </r>
  </si>
  <si>
    <r>
      <rPr>
        <b/>
        <sz val="10"/>
        <rFont val="Times New Roman"/>
        <family val="1"/>
        <charset val="204"/>
      </rPr>
      <t>АДЛЕР-07</t>
    </r>
    <r>
      <rPr>
        <sz val="10"/>
        <rFont val="Times New Roman"/>
        <family val="1"/>
        <charset val="204"/>
      </rPr>
      <t>, мер., сер., ганн., Р.Адерми, Латвия</t>
    </r>
  </si>
  <si>
    <t>012081</t>
  </si>
  <si>
    <t>Метелёва Т.</t>
  </si>
  <si>
    <r>
      <t>КОРДЕГРАНД-10</t>
    </r>
    <r>
      <rPr>
        <sz val="10"/>
        <rFont val="Times New Roman"/>
        <family val="1"/>
        <charset val="204"/>
      </rPr>
      <t>, жер., гнед., голш., Карло Гранде, Польша</t>
    </r>
  </si>
  <si>
    <t>015010</t>
  </si>
  <si>
    <t>Смирнова А.</t>
  </si>
  <si>
    <t>Общий зачёт.</t>
  </si>
  <si>
    <t>Зачёт для юношей.</t>
  </si>
  <si>
    <t>Зачёт для спортсменов-любителей.</t>
  </si>
  <si>
    <t>КСК "Толстая лошадь", МО</t>
  </si>
  <si>
    <r>
      <t xml:space="preserve">СУЛИМА </t>
    </r>
    <r>
      <rPr>
        <sz val="10"/>
        <rFont val="Times New Roman"/>
        <family val="1"/>
        <charset val="204"/>
      </rPr>
      <t>Артём</t>
    </r>
  </si>
  <si>
    <t>022192</t>
  </si>
  <si>
    <t>1981</t>
  </si>
  <si>
    <r>
      <rPr>
        <b/>
        <sz val="10"/>
        <rFont val="Times New Roman"/>
        <family val="1"/>
        <charset val="204"/>
      </rPr>
      <t>БЕЛЕЦКАЯ</t>
    </r>
    <r>
      <rPr>
        <sz val="10"/>
        <rFont val="Times New Roman"/>
        <family val="1"/>
        <charset val="204"/>
      </rPr>
      <t xml:space="preserve"> Екатерина</t>
    </r>
  </si>
  <si>
    <t>073407</t>
  </si>
  <si>
    <t>МАЛЫЙ ПРИЗ</t>
  </si>
  <si>
    <t>Шарабян Е.</t>
  </si>
  <si>
    <t>Белецкая Е.</t>
  </si>
  <si>
    <r>
      <t>ТАЙСОН-17</t>
    </r>
    <r>
      <rPr>
        <sz val="10"/>
        <rFont val="Times New Roman"/>
        <family val="1"/>
        <charset val="204"/>
      </rPr>
      <t>, жер., гнед., полукр., неизв., Россия</t>
    </r>
  </si>
  <si>
    <t xml:space="preserve">  </t>
  </si>
  <si>
    <r>
      <rPr>
        <b/>
        <sz val="10"/>
        <rFont val="Times New Roman"/>
        <family val="1"/>
        <charset val="204"/>
      </rPr>
      <t>БОРИСОВА</t>
    </r>
    <r>
      <rPr>
        <sz val="10"/>
        <rFont val="Times New Roman"/>
        <family val="1"/>
        <charset val="204"/>
      </rPr>
      <t xml:space="preserve"> Ольга</t>
    </r>
    <r>
      <rPr>
        <sz val="12"/>
        <rFont val="Arial"/>
        <family val="2"/>
        <charset val="204"/>
      </rPr>
      <t/>
    </r>
  </si>
  <si>
    <t>001677</t>
  </si>
  <si>
    <r>
      <t>ПРИМАВЕРА-08,</t>
    </r>
    <r>
      <rPr>
        <sz val="10"/>
        <rFont val="Times New Roman"/>
        <family val="1"/>
        <charset val="204"/>
      </rPr>
      <t xml:space="preserve"> коб., гнед., трак., Бодлер, ПФ "Алабай"</t>
    </r>
    <r>
      <rPr>
        <sz val="12"/>
        <rFont val="Verdana"/>
        <family val="2"/>
        <charset val="204"/>
      </rPr>
      <t/>
    </r>
  </si>
  <si>
    <t>013526</t>
  </si>
  <si>
    <t>Борисова О.</t>
  </si>
  <si>
    <t>КСК "Визави", МО</t>
  </si>
  <si>
    <r>
      <t>ЕРШОВА</t>
    </r>
    <r>
      <rPr>
        <sz val="10"/>
        <rFont val="Times New Roman"/>
        <family val="1"/>
        <charset val="204"/>
      </rPr>
      <t xml:space="preserve"> Любовь</t>
    </r>
  </si>
  <si>
    <t>043790</t>
  </si>
  <si>
    <r>
      <t>ЛОЭНГРИН-06</t>
    </r>
    <r>
      <rPr>
        <sz val="10"/>
        <rFont val="Times New Roman"/>
        <family val="1"/>
        <charset val="204"/>
      </rPr>
      <t>, мер., гнед., трак., Эксперт, КФХ "Неман", МО</t>
    </r>
  </si>
  <si>
    <t>012116</t>
  </si>
  <si>
    <t>Ермолаева О.</t>
  </si>
  <si>
    <t>ПАО "Акрон", МО</t>
  </si>
  <si>
    <t>2 юн.</t>
  </si>
  <si>
    <r>
      <t xml:space="preserve">БУРУТО </t>
    </r>
    <r>
      <rPr>
        <sz val="10"/>
        <color indexed="8"/>
        <rFont val="Times New Roman"/>
        <family val="1"/>
        <charset val="204"/>
      </rPr>
      <t>Мария, 2005</t>
    </r>
  </si>
  <si>
    <t>144705</t>
  </si>
  <si>
    <r>
      <t>РАСПЕВКА-08</t>
    </r>
    <r>
      <rPr>
        <sz val="10"/>
        <rFont val="Times New Roman"/>
        <family val="1"/>
        <charset val="204"/>
      </rPr>
      <t>, коб., рыж., полукр., Радамес, ОАО "Акрон"</t>
    </r>
  </si>
  <si>
    <t>026247</t>
  </si>
  <si>
    <t>ПАО "Акрон"</t>
  </si>
  <si>
    <r>
      <t>ФЛИРТ-15</t>
    </r>
    <r>
      <rPr>
        <sz val="10"/>
        <rFont val="Times New Roman"/>
        <family val="1"/>
        <charset val="204"/>
      </rPr>
      <t>, жер., рыж., голш., Фараб, Россия</t>
    </r>
  </si>
  <si>
    <t>020567</t>
  </si>
  <si>
    <t>Зироян С.</t>
  </si>
  <si>
    <r>
      <t xml:space="preserve">КУЗНЕЦОВА </t>
    </r>
    <r>
      <rPr>
        <sz val="10"/>
        <color indexed="8"/>
        <rFont val="Times New Roman"/>
        <family val="1"/>
        <charset val="204"/>
      </rPr>
      <t>Ульяна</t>
    </r>
  </si>
  <si>
    <t>125607</t>
  </si>
  <si>
    <r>
      <t>ХАДОРГА-14</t>
    </r>
    <r>
      <rPr>
        <sz val="10"/>
        <color indexed="8"/>
        <rFont val="Times New Roman"/>
        <family val="1"/>
        <charset val="204"/>
      </rPr>
      <t>, коб., гнед., трак., МКЗ №1</t>
    </r>
  </si>
  <si>
    <r>
      <t>КРУЖЕВНИЦА-09</t>
    </r>
    <r>
      <rPr>
        <sz val="10"/>
        <rFont val="Times New Roman"/>
        <family val="1"/>
        <charset val="204"/>
      </rPr>
      <t>, коб., рыж., полукр., Калибр, Краснодарский край</t>
    </r>
  </si>
  <si>
    <t>020684</t>
  </si>
  <si>
    <r>
      <t>РОМАНОВА</t>
    </r>
    <r>
      <rPr>
        <sz val="10"/>
        <rFont val="Times New Roman"/>
        <family val="1"/>
        <charset val="204"/>
      </rPr>
      <t xml:space="preserve"> Елизавета</t>
    </r>
  </si>
  <si>
    <t>123803</t>
  </si>
  <si>
    <t>КСК "Белая дача", МО</t>
  </si>
  <si>
    <t>017039</t>
  </si>
  <si>
    <r>
      <t>МИСТЕР ДОДСОН-14</t>
    </r>
    <r>
      <rPr>
        <sz val="10"/>
        <rFont val="Times New Roman"/>
        <family val="1"/>
        <charset val="204"/>
      </rPr>
      <t>, жер., т.-гнед., вестф., Сан Доминик, МО</t>
    </r>
  </si>
  <si>
    <t>Романов С.</t>
  </si>
  <si>
    <r>
      <t xml:space="preserve">СЕРЁГИНА </t>
    </r>
    <r>
      <rPr>
        <sz val="10"/>
        <color indexed="8"/>
        <rFont val="Times New Roman"/>
        <family val="1"/>
        <charset val="204"/>
      </rPr>
      <t>Анастасия</t>
    </r>
  </si>
  <si>
    <r>
      <t>ХАРПИНГ-12</t>
    </r>
    <r>
      <rPr>
        <sz val="10"/>
        <rFont val="Times New Roman"/>
        <family val="1"/>
        <charset val="204"/>
      </rPr>
      <t>, мер., сер., трак., Питсбург, МКЗ №1</t>
    </r>
  </si>
  <si>
    <r>
      <t xml:space="preserve">СМИРНОВА </t>
    </r>
    <r>
      <rPr>
        <sz val="10"/>
        <rFont val="Times New Roman"/>
        <family val="1"/>
        <charset val="204"/>
      </rPr>
      <t>Дария, 2009</t>
    </r>
  </si>
  <si>
    <t>013009</t>
  </si>
  <si>
    <r>
      <t>БРЮТ-10</t>
    </r>
    <r>
      <rPr>
        <sz val="10"/>
        <rFont val="Times New Roman"/>
        <family val="1"/>
        <charset val="204"/>
      </rPr>
      <t>, мер., гнед., трак., Юшал хх, к/з им.Кирова</t>
    </r>
  </si>
  <si>
    <t>012322</t>
  </si>
  <si>
    <t>Еланская В.</t>
  </si>
  <si>
    <r>
      <t xml:space="preserve">УЖАНОВА </t>
    </r>
    <r>
      <rPr>
        <sz val="10"/>
        <rFont val="Times New Roman"/>
        <family val="1"/>
        <charset val="204"/>
      </rPr>
      <t>Владлена</t>
    </r>
  </si>
  <si>
    <t>027374</t>
  </si>
  <si>
    <r>
      <t>ОДЕССИТ-17</t>
    </r>
    <r>
      <rPr>
        <sz val="10"/>
        <rFont val="Times New Roman"/>
        <family val="1"/>
        <charset val="204"/>
      </rPr>
      <t>, жер., рыж., трак., Паркер, КФХ "Тракен"</t>
    </r>
  </si>
  <si>
    <t>Ужанова В.</t>
  </si>
  <si>
    <r>
      <t>УШАКОВА</t>
    </r>
    <r>
      <rPr>
        <sz val="10"/>
        <rFont val="Times New Roman"/>
        <family val="1"/>
        <charset val="204"/>
      </rPr>
      <t xml:space="preserve"> Таисия, 2016</t>
    </r>
  </si>
  <si>
    <t>КК "Белая лошадь", МО</t>
  </si>
  <si>
    <r>
      <t>СИРИУС-10</t>
    </r>
    <r>
      <rPr>
        <sz val="10"/>
        <rFont val="Times New Roman"/>
        <family val="1"/>
        <charset val="204"/>
      </rPr>
      <t>, мер., вор., РВП, Сапран, КФХ"Фотина"</t>
    </r>
  </si>
  <si>
    <r>
      <t>НЭРО-07(128)</t>
    </r>
    <r>
      <rPr>
        <sz val="10"/>
        <rFont val="Times New Roman"/>
        <family val="1"/>
        <charset val="204"/>
      </rPr>
      <t>, мер., т.-сер., уэл.пони, Муншайн, Нидерланды</t>
    </r>
  </si>
  <si>
    <t>007422</t>
  </si>
  <si>
    <r>
      <t>ОЛЛ РАЙД-12</t>
    </r>
    <r>
      <rPr>
        <sz val="10"/>
        <color indexed="8"/>
        <rFont val="Times New Roman"/>
        <family val="1"/>
        <charset val="204"/>
      </rPr>
      <t>, жер., рыж., трак., Храбрец, КСК "Эйфель" Курская обл.</t>
    </r>
  </si>
  <si>
    <t>018674</t>
  </si>
  <si>
    <t>Жмакина А.</t>
  </si>
  <si>
    <t>1972</t>
  </si>
  <si>
    <r>
      <t xml:space="preserve">ВОЛКОВА </t>
    </r>
    <r>
      <rPr>
        <sz val="10"/>
        <rFont val="Times New Roman"/>
        <family val="1"/>
        <charset val="204"/>
      </rPr>
      <t>Элона</t>
    </r>
  </si>
  <si>
    <t>002572</t>
  </si>
  <si>
    <t>Зачёты: для спортсменов-любителей, общий.</t>
  </si>
  <si>
    <t>II</t>
  </si>
  <si>
    <t>III</t>
  </si>
  <si>
    <t>«ВЕСЕННИЙ БАЛ В КСК «КОНКОРД»</t>
  </si>
  <si>
    <t>29 апреля 2023 г.</t>
  </si>
  <si>
    <t>1992</t>
  </si>
  <si>
    <r>
      <t xml:space="preserve">КРАВЦОВА </t>
    </r>
    <r>
      <rPr>
        <sz val="10"/>
        <rFont val="Times New Roman"/>
        <family val="1"/>
        <charset val="204"/>
      </rPr>
      <t>Анастасия</t>
    </r>
  </si>
  <si>
    <t>012092</t>
  </si>
  <si>
    <r>
      <t>ГЕЙЗЕРС-11</t>
    </r>
    <r>
      <rPr>
        <sz val="10"/>
        <rFont val="Times New Roman"/>
        <family val="1"/>
        <charset val="204"/>
      </rPr>
      <t>, мер., вор., латв., Гастонс, Латвия</t>
    </r>
  </si>
  <si>
    <t>018356</t>
  </si>
  <si>
    <t>Яворская Е.</t>
  </si>
  <si>
    <t>062305</t>
  </si>
  <si>
    <r>
      <t>ХЭНХ-11</t>
    </r>
    <r>
      <rPr>
        <sz val="10"/>
        <rFont val="Times New Roman"/>
        <family val="1"/>
        <charset val="204"/>
      </rPr>
      <t>, мер., гнед., трак., Хлодвиг 07, Рязанский к/з</t>
    </r>
  </si>
  <si>
    <t>015327</t>
  </si>
  <si>
    <t>Губачева О.</t>
  </si>
  <si>
    <r>
      <t>КУРЗАНОВА</t>
    </r>
    <r>
      <rPr>
        <sz val="10"/>
        <rFont val="Times New Roman"/>
        <family val="1"/>
        <charset val="204"/>
      </rPr>
      <t xml:space="preserve"> Мария, 2005</t>
    </r>
  </si>
  <si>
    <r>
      <t>МЯГЧЕНКОВ</t>
    </r>
    <r>
      <rPr>
        <sz val="10"/>
        <rFont val="Times New Roman"/>
        <family val="1"/>
        <charset val="204"/>
      </rPr>
      <t xml:space="preserve"> Александр</t>
    </r>
  </si>
  <si>
    <t>022206</t>
  </si>
  <si>
    <t>КСК "Звездный", МО</t>
  </si>
  <si>
    <t>021509</t>
  </si>
  <si>
    <t>Фирсова Е.</t>
  </si>
  <si>
    <r>
      <t>ДЖЕНО РИДЖК-14</t>
    </r>
    <r>
      <rPr>
        <sz val="10"/>
        <rFont val="Times New Roman"/>
        <family val="1"/>
        <charset val="204"/>
      </rPr>
      <t>, мер., рыж., голл.тепл., Эвердал, Нидерлланды</t>
    </r>
  </si>
  <si>
    <r>
      <t>КИОН-15</t>
    </r>
    <r>
      <rPr>
        <sz val="10"/>
        <rFont val="Times New Roman"/>
        <family val="1"/>
        <charset val="204"/>
      </rPr>
      <t>, мер., т.-гнед., голл.тепл., Гламурдэйл, Нидерланды</t>
    </r>
  </si>
  <si>
    <t>022230</t>
  </si>
  <si>
    <t>Лучицкая О.</t>
  </si>
  <si>
    <t>037892</t>
  </si>
  <si>
    <r>
      <t>ЯЩЕНКО</t>
    </r>
    <r>
      <rPr>
        <sz val="10"/>
        <rFont val="Times New Roman"/>
        <family val="1"/>
        <charset val="204"/>
      </rPr>
      <t xml:space="preserve"> Мария</t>
    </r>
  </si>
  <si>
    <t>090498</t>
  </si>
  <si>
    <r>
      <rPr>
        <b/>
        <sz val="10"/>
        <rFont val="Times New Roman"/>
        <family val="1"/>
        <charset val="204"/>
      </rPr>
      <t>КРЮКОВА</t>
    </r>
    <r>
      <rPr>
        <sz val="10"/>
        <rFont val="Times New Roman"/>
        <family val="1"/>
        <charset val="204"/>
      </rPr>
      <t xml:space="preserve"> Диана</t>
    </r>
  </si>
  <si>
    <t>030085</t>
  </si>
  <si>
    <t>Бесфамильная С.</t>
  </si>
  <si>
    <r>
      <t>ГВАДИАНА-16</t>
    </r>
    <r>
      <rPr>
        <sz val="10"/>
        <rFont val="Times New Roman"/>
        <family val="1"/>
        <charset val="204"/>
      </rPr>
      <t>, коб., гнед., полукр., Грок, Беларусь</t>
    </r>
  </si>
  <si>
    <r>
      <t xml:space="preserve">АНТОНОВА-КИБАЯСИ </t>
    </r>
    <r>
      <rPr>
        <sz val="10"/>
        <rFont val="Times New Roman"/>
        <family val="1"/>
        <charset val="204"/>
      </rPr>
      <t>Майя</t>
    </r>
  </si>
  <si>
    <t>029781</t>
  </si>
  <si>
    <r>
      <t>ОРИЗОНА-11</t>
    </r>
    <r>
      <rPr>
        <sz val="10"/>
        <rFont val="Times New Roman"/>
        <family val="1"/>
        <charset val="204"/>
      </rPr>
      <t>, коб., гнед., РВП, Знаменосец, ПР "Сергиевское"</t>
    </r>
  </si>
  <si>
    <t>029251</t>
  </si>
  <si>
    <t>Антонова-Кабаяси М.</t>
  </si>
  <si>
    <t>КК "Лафарейдо", МО</t>
  </si>
  <si>
    <r>
      <t>СУХАРЬКОВА</t>
    </r>
    <r>
      <rPr>
        <sz val="10"/>
        <rFont val="Times New Roman"/>
        <family val="1"/>
        <charset val="204"/>
      </rPr>
      <t xml:space="preserve"> Дарья, 2007</t>
    </r>
  </si>
  <si>
    <t>062707</t>
  </si>
  <si>
    <r>
      <t xml:space="preserve">ВИРГИНИЯ-08, </t>
    </r>
    <r>
      <rPr>
        <sz val="10"/>
        <rFont val="Times New Roman"/>
        <family val="1"/>
        <charset val="204"/>
      </rPr>
      <t>коб., сер., трак., Голкипер, Кировский к/з</t>
    </r>
  </si>
  <si>
    <t>010763</t>
  </si>
  <si>
    <t>Иванова Л.</t>
  </si>
  <si>
    <r>
      <t xml:space="preserve">ЗАХАРОВА </t>
    </r>
    <r>
      <rPr>
        <sz val="10"/>
        <color indexed="8"/>
        <rFont val="Times New Roman"/>
        <family val="1"/>
        <charset val="204"/>
      </rPr>
      <t>Татьяна, 2009</t>
    </r>
  </si>
  <si>
    <r>
      <t xml:space="preserve">ХАШИНА </t>
    </r>
    <r>
      <rPr>
        <sz val="10"/>
        <color indexed="8"/>
        <rFont val="Times New Roman"/>
        <family val="1"/>
        <charset val="204"/>
      </rPr>
      <t>София, 2009</t>
    </r>
  </si>
  <si>
    <r>
      <t>ШУМИЛИНА</t>
    </r>
    <r>
      <rPr>
        <sz val="10"/>
        <rFont val="Times New Roman"/>
        <family val="1"/>
        <charset val="204"/>
      </rPr>
      <t xml:space="preserve"> Ольга</t>
    </r>
  </si>
  <si>
    <t>033384</t>
  </si>
  <si>
    <r>
      <t>ГРЕНОБЛЬ-11</t>
    </r>
    <r>
      <rPr>
        <sz val="10"/>
        <rFont val="Times New Roman"/>
        <family val="1"/>
        <charset val="204"/>
      </rPr>
      <t>, мер., гнед., голл.тепл., Бордекс, Нидерланды</t>
    </r>
  </si>
  <si>
    <t>012797</t>
  </si>
  <si>
    <t>Артамонова А.</t>
  </si>
  <si>
    <r>
      <t>РОМАНОВА</t>
    </r>
    <r>
      <rPr>
        <sz val="10"/>
        <rFont val="Times New Roman"/>
        <family val="1"/>
        <charset val="204"/>
      </rPr>
      <t xml:space="preserve"> Анастасия</t>
    </r>
  </si>
  <si>
    <r>
      <t>СЕРПАНТИН-12</t>
    </r>
    <r>
      <rPr>
        <sz val="10"/>
        <rFont val="Times New Roman"/>
        <family val="1"/>
        <charset val="204"/>
      </rPr>
      <t>, мер., вор., полукр., неизв., МО</t>
    </r>
  </si>
  <si>
    <t>024234</t>
  </si>
  <si>
    <t>Рощин Д.</t>
  </si>
  <si>
    <r>
      <t>ПТАШНИКОВА</t>
    </r>
    <r>
      <rPr>
        <sz val="10"/>
        <rFont val="Times New Roman"/>
        <family val="1"/>
        <charset val="204"/>
      </rPr>
      <t xml:space="preserve"> Софья</t>
    </r>
  </si>
  <si>
    <t>064096</t>
  </si>
  <si>
    <r>
      <t>КЛИНИКО III-07</t>
    </r>
    <r>
      <rPr>
        <sz val="10"/>
        <rFont val="Times New Roman"/>
        <family val="1"/>
        <charset val="204"/>
      </rPr>
      <t>, жер., гнед., андал., Севилано</t>
    </r>
    <r>
      <rPr>
        <sz val="7"/>
        <rFont val="Times New Roman"/>
        <family val="1"/>
        <charset val="204"/>
      </rPr>
      <t xml:space="preserve"> </t>
    </r>
    <r>
      <rPr>
        <b/>
        <sz val="7"/>
        <rFont val="Times New Roman"/>
        <family val="1"/>
        <charset val="204"/>
      </rPr>
      <t>XXVIII</t>
    </r>
    <r>
      <rPr>
        <sz val="10"/>
        <rFont val="Times New Roman"/>
        <family val="1"/>
        <charset val="204"/>
      </rPr>
      <t>, Испания</t>
    </r>
  </si>
  <si>
    <t>024129</t>
  </si>
  <si>
    <t>Пташникова С.</t>
  </si>
  <si>
    <r>
      <t>МАНИСА-17</t>
    </r>
    <r>
      <rPr>
        <sz val="10"/>
        <rFont val="Times New Roman"/>
        <family val="1"/>
        <charset val="204"/>
      </rPr>
      <t>, коб., гнед., бавар., Мэрлин, Россия</t>
    </r>
  </si>
  <si>
    <t>029577</t>
  </si>
  <si>
    <t>Волкова А.</t>
  </si>
  <si>
    <r>
      <t>ФРИСТАЙЛЕР-14</t>
    </r>
    <r>
      <rPr>
        <sz val="10"/>
        <rFont val="Times New Roman"/>
        <family val="1"/>
        <charset val="204"/>
      </rPr>
      <t>, мер., гнед., рейнл., Фейс Чойс, Германия</t>
    </r>
  </si>
  <si>
    <r>
      <t>ПУТНИК-10</t>
    </r>
    <r>
      <rPr>
        <sz val="10"/>
        <rFont val="Times New Roman"/>
        <family val="1"/>
        <charset val="204"/>
      </rPr>
      <t>, жер., вор., ганн., Водолей 29, КФХ "Тракен"</t>
    </r>
  </si>
  <si>
    <t>011569</t>
  </si>
  <si>
    <t>Путилина Е.</t>
  </si>
  <si>
    <r>
      <t>ЗИРОЯН</t>
    </r>
    <r>
      <rPr>
        <sz val="10"/>
        <color theme="1"/>
        <rFont val="Times New Roman"/>
        <family val="1"/>
        <charset val="204"/>
      </rPr>
      <t xml:space="preserve"> Сабина</t>
    </r>
  </si>
  <si>
    <t>070899</t>
  </si>
  <si>
    <r>
      <t>БАНАВУР-07</t>
    </r>
    <r>
      <rPr>
        <sz val="10"/>
        <rFont val="Times New Roman"/>
        <family val="1"/>
        <charset val="204"/>
      </rPr>
      <t>, мер., гнед., голш., Баббит, Беларусь</t>
    </r>
  </si>
  <si>
    <t>023293</t>
  </si>
  <si>
    <t>2006</t>
  </si>
  <si>
    <r>
      <t xml:space="preserve">САВИНОВА </t>
    </r>
    <r>
      <rPr>
        <sz val="10"/>
        <rFont val="Times New Roman"/>
        <family val="1"/>
        <charset val="204"/>
      </rPr>
      <t>Елизавета, 2006</t>
    </r>
  </si>
  <si>
    <t>021706</t>
  </si>
  <si>
    <r>
      <t>ЛОБРЕНТО-05</t>
    </r>
    <r>
      <rPr>
        <sz val="10"/>
        <rFont val="Times New Roman"/>
        <family val="1"/>
        <charset val="204"/>
      </rPr>
      <t>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мер, гнед, вестф, Латерано, Германия</t>
    </r>
  </si>
  <si>
    <t>009759</t>
  </si>
  <si>
    <t>Ильина Е.</t>
  </si>
  <si>
    <r>
      <t>САММЕРВАЙН-14</t>
    </r>
    <r>
      <rPr>
        <sz val="10"/>
        <rFont val="Times New Roman"/>
        <family val="1"/>
        <charset val="204"/>
      </rPr>
      <t>, коб., вор., ганн., Сюрпрайз, Германия</t>
    </r>
  </si>
  <si>
    <t>027708</t>
  </si>
  <si>
    <t>Савинов О.</t>
  </si>
  <si>
    <t>ГБУ "СШ Битца" Москомспорта, г.Москва</t>
  </si>
  <si>
    <r>
      <t>СУЛЕЙМАНОВА</t>
    </r>
    <r>
      <rPr>
        <sz val="10"/>
        <rFont val="Times New Roman"/>
        <family val="1"/>
        <charset val="204"/>
      </rPr>
      <t xml:space="preserve"> София, 2008</t>
    </r>
  </si>
  <si>
    <t>068308</t>
  </si>
  <si>
    <r>
      <t>ПАПРИКА-14</t>
    </r>
    <r>
      <rPr>
        <sz val="10"/>
        <rFont val="Times New Roman"/>
        <family val="1"/>
        <charset val="204"/>
      </rPr>
      <t>, коб., рыж. полукр., Патриот, Хакасия Респ</t>
    </r>
  </si>
  <si>
    <t>020087</t>
  </si>
  <si>
    <t>Красова Е.</t>
  </si>
  <si>
    <r>
      <rPr>
        <b/>
        <sz val="10"/>
        <rFont val="Times New Roman"/>
        <family val="1"/>
        <charset val="204"/>
      </rPr>
      <t>ВАХТИНА</t>
    </r>
    <r>
      <rPr>
        <sz val="10"/>
        <rFont val="Times New Roman"/>
        <family val="1"/>
        <charset val="204"/>
      </rPr>
      <t xml:space="preserve"> Виталия</t>
    </r>
  </si>
  <si>
    <t>024491</t>
  </si>
  <si>
    <r>
      <t>ЕРОШИНА</t>
    </r>
    <r>
      <rPr>
        <sz val="10"/>
        <rFont val="Times New Roman"/>
        <family val="1"/>
        <charset val="204"/>
      </rPr>
      <t xml:space="preserve"> Анастасия, 2009</t>
    </r>
  </si>
  <si>
    <t>033109</t>
  </si>
  <si>
    <r>
      <t>ТЕОДОРО-12</t>
    </r>
    <r>
      <rPr>
        <sz val="10"/>
        <rFont val="Times New Roman"/>
        <family val="1"/>
        <charset val="204"/>
      </rPr>
      <t>, мер., гнед., полукр., неизв., Россия</t>
    </r>
  </si>
  <si>
    <t>023792</t>
  </si>
  <si>
    <t>Харченко О.</t>
  </si>
  <si>
    <t>026160</t>
  </si>
  <si>
    <t>Цыпулев Д.</t>
  </si>
  <si>
    <r>
      <t>ЛАНДИНО-08</t>
    </r>
    <r>
      <rPr>
        <sz val="10"/>
        <rFont val="Times New Roman"/>
        <family val="1"/>
        <charset val="204"/>
      </rPr>
      <t>, жер., гнед., латв., Луис Джей, Латвия</t>
    </r>
  </si>
  <si>
    <r>
      <t xml:space="preserve">СТЕНЯКИНА </t>
    </r>
    <r>
      <rPr>
        <sz val="10"/>
        <rFont val="Times New Roman"/>
        <family val="1"/>
        <charset val="204"/>
      </rPr>
      <t>Виктория, 2012</t>
    </r>
  </si>
  <si>
    <r>
      <t>СЛАВНЫЙ-08</t>
    </r>
    <r>
      <rPr>
        <sz val="10"/>
        <rFont val="Times New Roman"/>
        <family val="1"/>
        <charset val="204"/>
      </rPr>
      <t>, мер., вор., полукр., Ангрен, Россия</t>
    </r>
  </si>
  <si>
    <t>018562</t>
  </si>
  <si>
    <t>Андреева Е.</t>
  </si>
  <si>
    <r>
      <t>РЭКТЦ ЛИССИ-08(134)</t>
    </r>
    <r>
      <rPr>
        <sz val="10"/>
        <rFont val="Times New Roman"/>
        <family val="1"/>
        <charset val="204"/>
      </rPr>
      <t>, коб., рыж., уэл.пони, Волдбергс Барт, Нидерланды</t>
    </r>
  </si>
  <si>
    <t>013615</t>
  </si>
  <si>
    <r>
      <t>НЕЛИПОВИЧ</t>
    </r>
    <r>
      <rPr>
        <sz val="10"/>
        <rFont val="Times New Roman"/>
        <family val="1"/>
        <charset val="204"/>
      </rPr>
      <t xml:space="preserve"> Тимофей, 2009</t>
    </r>
  </si>
  <si>
    <t>018909</t>
  </si>
  <si>
    <r>
      <t>ГУАРАНА-11</t>
    </r>
    <r>
      <rPr>
        <sz val="10"/>
        <rFont val="Times New Roman"/>
        <family val="1"/>
        <charset val="204"/>
      </rPr>
      <t>, жер., сер., Зевс, Португалия</t>
    </r>
  </si>
  <si>
    <t>015161</t>
  </si>
  <si>
    <t>ООО "Биопродукт Агро"</t>
  </si>
  <si>
    <t>025039</t>
  </si>
  <si>
    <t>Рокотянская И.</t>
  </si>
  <si>
    <r>
      <t>ГЛОК 16-16</t>
    </r>
    <r>
      <rPr>
        <sz val="10"/>
        <rFont val="Times New Roman"/>
        <family val="1"/>
        <charset val="204"/>
      </rPr>
      <t>, мер., сер., полукр., неизв., Россия</t>
    </r>
  </si>
  <si>
    <r>
      <t xml:space="preserve">САВОСТЬЯНОВА </t>
    </r>
    <r>
      <rPr>
        <sz val="10"/>
        <rFont val="Times New Roman"/>
        <family val="1"/>
        <charset val="204"/>
      </rPr>
      <t>Мария</t>
    </r>
  </si>
  <si>
    <t>067407</t>
  </si>
  <si>
    <r>
      <t>ЧУПОВА</t>
    </r>
    <r>
      <rPr>
        <sz val="10"/>
        <color indexed="8"/>
        <rFont val="Times New Roman"/>
        <family val="1"/>
        <charset val="204"/>
      </rPr>
      <t xml:space="preserve"> Дарья, 2010</t>
    </r>
  </si>
  <si>
    <t>026710</t>
  </si>
  <si>
    <t>074810</t>
  </si>
  <si>
    <r>
      <rPr>
        <b/>
        <sz val="10"/>
        <rFont val="Times New Roman"/>
        <family val="1"/>
        <charset val="204"/>
      </rPr>
      <t>СИДОРЕНКО</t>
    </r>
    <r>
      <rPr>
        <sz val="10"/>
        <rFont val="Times New Roman"/>
        <family val="1"/>
        <charset val="204"/>
      </rPr>
      <t xml:space="preserve"> Элеонора, 2010</t>
    </r>
  </si>
  <si>
    <t>1978</t>
  </si>
  <si>
    <r>
      <t xml:space="preserve">ДЁМИН </t>
    </r>
    <r>
      <rPr>
        <sz val="10"/>
        <rFont val="Times New Roman"/>
        <family val="1"/>
        <charset val="204"/>
      </rPr>
      <t>Александр</t>
    </r>
  </si>
  <si>
    <t>005978</t>
  </si>
  <si>
    <t>027293</t>
  </si>
  <si>
    <r>
      <t>АДОНИС-18</t>
    </r>
    <r>
      <rPr>
        <sz val="10"/>
        <rFont val="Times New Roman"/>
        <family val="1"/>
        <charset val="204"/>
      </rPr>
      <t>, жер., рыж., хафл., Акитан, Россия</t>
    </r>
  </si>
  <si>
    <r>
      <rPr>
        <b/>
        <sz val="10"/>
        <rFont val="Times New Roman"/>
        <family val="1"/>
        <charset val="204"/>
      </rPr>
      <t>СЕМАГИНА</t>
    </r>
    <r>
      <rPr>
        <sz val="10"/>
        <rFont val="Times New Roman"/>
        <family val="1"/>
        <charset val="204"/>
      </rPr>
      <t xml:space="preserve"> Дарья, 2014</t>
    </r>
  </si>
  <si>
    <r>
      <t xml:space="preserve">РУДОМАНОВА </t>
    </r>
    <r>
      <rPr>
        <sz val="10"/>
        <rFont val="Times New Roman"/>
        <family val="1"/>
        <charset val="204"/>
      </rPr>
      <t>Анна, 2006</t>
    </r>
  </si>
  <si>
    <t>009706</t>
  </si>
  <si>
    <r>
      <t>МРИЯ-13</t>
    </r>
    <r>
      <rPr>
        <sz val="10"/>
        <rFont val="Times New Roman"/>
        <family val="1"/>
        <charset val="204"/>
      </rPr>
      <t>, коб., св.-зол.-рыж., буд., Магнали 8, СПК "Южный", Калмыкия</t>
    </r>
  </si>
  <si>
    <t>024229</t>
  </si>
  <si>
    <t>Савидова С.</t>
  </si>
  <si>
    <r>
      <t>ГРИНГА-11</t>
    </r>
    <r>
      <rPr>
        <sz val="10"/>
        <rFont val="Times New Roman"/>
        <family val="1"/>
        <charset val="204"/>
      </rPr>
      <t>, коб., гнед., трак., Харольд, ТД "Визави"</t>
    </r>
  </si>
  <si>
    <t>Горшкова Л.</t>
  </si>
  <si>
    <r>
      <t>БОГОСЛОВСКАЯ</t>
    </r>
    <r>
      <rPr>
        <sz val="10"/>
        <rFont val="Times New Roman"/>
        <family val="1"/>
        <charset val="204"/>
      </rPr>
      <t xml:space="preserve"> Наталья</t>
    </r>
  </si>
  <si>
    <r>
      <t>КОШЕЧКИН</t>
    </r>
    <r>
      <rPr>
        <sz val="10"/>
        <rFont val="Times New Roman"/>
        <family val="1"/>
        <charset val="204"/>
      </rPr>
      <t xml:space="preserve"> Андрей, 2009</t>
    </r>
  </si>
  <si>
    <r>
      <t>КАРАБАШ-08</t>
    </r>
    <r>
      <rPr>
        <sz val="10"/>
        <rFont val="Times New Roman"/>
        <family val="1"/>
        <charset val="204"/>
      </rPr>
      <t>, мер., т.-гнед., полукр., Шторм, Украина</t>
    </r>
  </si>
  <si>
    <t>016497</t>
  </si>
  <si>
    <t>Коблякова А.</t>
  </si>
  <si>
    <t>"Люберецкий конный двор", МО</t>
  </si>
  <si>
    <r>
      <t>СТЕПАНОВА</t>
    </r>
    <r>
      <rPr>
        <sz val="10"/>
        <rFont val="Times New Roman"/>
        <family val="1"/>
        <charset val="204"/>
      </rPr>
      <t xml:space="preserve"> Арина</t>
    </r>
  </si>
  <si>
    <r>
      <t>ПЛАКИДА</t>
    </r>
    <r>
      <rPr>
        <sz val="10"/>
        <rFont val="Times New Roman"/>
        <family val="1"/>
        <charset val="204"/>
      </rPr>
      <t xml:space="preserve"> Анастасия, 2010</t>
    </r>
  </si>
  <si>
    <t>1988</t>
  </si>
  <si>
    <r>
      <t>БУЛЫГИН</t>
    </r>
    <r>
      <rPr>
        <sz val="10"/>
        <rFont val="Times New Roman"/>
        <family val="1"/>
        <charset val="204"/>
      </rPr>
      <t xml:space="preserve"> Дмитрий</t>
    </r>
  </si>
  <si>
    <t>ФСО России</t>
  </si>
  <si>
    <t>КПЭПП, г.Москва</t>
  </si>
  <si>
    <r>
      <t xml:space="preserve">МАМАЕВА </t>
    </r>
    <r>
      <rPr>
        <sz val="10"/>
        <rFont val="Times New Roman"/>
        <family val="1"/>
        <charset val="204"/>
      </rPr>
      <t>Ирина</t>
    </r>
  </si>
  <si>
    <t>003978</t>
  </si>
  <si>
    <r>
      <t>ЛАЗУРИТ Д-11</t>
    </r>
    <r>
      <rPr>
        <sz val="10"/>
        <rFont val="Times New Roman"/>
        <family val="1"/>
        <charset val="204"/>
      </rPr>
      <t>, мер., вор., трак., Лафайетт 522, к/з "Дейрра"</t>
    </r>
  </si>
  <si>
    <t>024450</t>
  </si>
  <si>
    <r>
      <t>ЛЕЙМАН</t>
    </r>
    <r>
      <rPr>
        <sz val="10"/>
        <rFont val="Times New Roman"/>
        <family val="1"/>
        <charset val="204"/>
      </rPr>
      <t xml:space="preserve"> Алексей</t>
    </r>
  </si>
  <si>
    <r>
      <t>ПОРТЗАЙ-09</t>
    </r>
    <r>
      <rPr>
        <sz val="10"/>
        <rFont val="Times New Roman"/>
        <family val="1"/>
        <charset val="204"/>
      </rPr>
      <t>, мер., вор., трак., Заалькенинг, к/з "Дейра"</t>
    </r>
  </si>
  <si>
    <t>025454</t>
  </si>
  <si>
    <r>
      <rPr>
        <b/>
        <sz val="10"/>
        <rFont val="Times New Roman"/>
        <family val="1"/>
        <charset val="204"/>
      </rPr>
      <t>ФОКИН</t>
    </r>
    <r>
      <rPr>
        <sz val="10"/>
        <rFont val="Times New Roman"/>
        <family val="1"/>
        <charset val="204"/>
      </rPr>
      <t xml:space="preserve"> Кирилл</t>
    </r>
  </si>
  <si>
    <t>071996</t>
  </si>
  <si>
    <r>
      <t>ВАВИЛОВА</t>
    </r>
    <r>
      <rPr>
        <sz val="10"/>
        <rFont val="Times New Roman"/>
        <family val="1"/>
        <charset val="204"/>
      </rPr>
      <t xml:space="preserve"> Елизавета, 2009</t>
    </r>
  </si>
  <si>
    <t>046109</t>
  </si>
  <si>
    <r>
      <t>РЕМАРК-14</t>
    </r>
    <r>
      <rPr>
        <sz val="10"/>
        <rFont val="Times New Roman"/>
        <family val="1"/>
        <charset val="204"/>
      </rPr>
      <t>, жер., вор., РВП, Ратмир, ПХ "Олимпия"</t>
    </r>
  </si>
  <si>
    <t>019161</t>
  </si>
  <si>
    <t>Никончук Д.</t>
  </si>
  <si>
    <r>
      <t>КОЛМОГОРЦЕВА</t>
    </r>
    <r>
      <rPr>
        <sz val="10"/>
        <rFont val="Times New Roman"/>
        <family val="1"/>
        <charset val="204"/>
      </rPr>
      <t xml:space="preserve"> Виктория, 2008</t>
    </r>
  </si>
  <si>
    <t>024408</t>
  </si>
  <si>
    <r>
      <t>РАДОВИЖ-05</t>
    </r>
    <r>
      <rPr>
        <sz val="10"/>
        <rFont val="Times New Roman"/>
        <family val="1"/>
        <charset val="204"/>
      </rPr>
      <t>, мер., гнед., РВП,
Романтикер, Старожиловский к/з</t>
    </r>
  </si>
  <si>
    <t>006416</t>
  </si>
  <si>
    <t>Панфилов К.</t>
  </si>
  <si>
    <t>КСК "Волшебный лес",
г.Москва</t>
  </si>
  <si>
    <r>
      <t>ЛАЙТ ХЭММИ-11</t>
    </r>
    <r>
      <rPr>
        <sz val="10"/>
        <rFont val="Times New Roman"/>
        <family val="1"/>
        <charset val="204"/>
      </rPr>
      <t>, коб., вор., трак., Хорват, Россия</t>
    </r>
  </si>
  <si>
    <t>011276</t>
  </si>
  <si>
    <t>Красавина С.</t>
  </si>
  <si>
    <r>
      <t xml:space="preserve">НАУМЕНКО </t>
    </r>
    <r>
      <rPr>
        <sz val="10"/>
        <rFont val="Times New Roman"/>
        <family val="1"/>
        <charset val="204"/>
      </rPr>
      <t>Ксения</t>
    </r>
  </si>
  <si>
    <r>
      <t>ЛАШИНА</t>
    </r>
    <r>
      <rPr>
        <sz val="10"/>
        <rFont val="Times New Roman"/>
        <family val="1"/>
        <charset val="204"/>
      </rPr>
      <t xml:space="preserve"> Анастасия</t>
    </r>
  </si>
  <si>
    <t>"Rokkot school" Раменский ипподром, МО</t>
  </si>
  <si>
    <t>1979</t>
  </si>
  <si>
    <r>
      <t xml:space="preserve">ПИЧУГИНА </t>
    </r>
    <r>
      <rPr>
        <sz val="10"/>
        <rFont val="Times New Roman"/>
        <family val="1"/>
        <charset val="204"/>
      </rPr>
      <t>Татьяна</t>
    </r>
  </si>
  <si>
    <t>004579</t>
  </si>
  <si>
    <r>
      <t>ГЕШЕНГ-11</t>
    </r>
    <r>
      <rPr>
        <sz val="10"/>
        <rFont val="Times New Roman"/>
        <family val="1"/>
        <charset val="204"/>
      </rPr>
      <t>, жер., вор., ганн., Фюрст Нимфенбург, Германия</t>
    </r>
  </si>
  <si>
    <t>015712</t>
  </si>
  <si>
    <t>Пичугина Т.</t>
  </si>
  <si>
    <t>КСК "Алин Мак", МО</t>
  </si>
  <si>
    <r>
      <t>РЕВАНШ-15(147)</t>
    </r>
    <r>
      <rPr>
        <sz val="10"/>
        <rFont val="Times New Roman"/>
        <family val="1"/>
        <charset val="204"/>
      </rPr>
      <t>, мер., гн.-пег., полукр., Ревель, Россия</t>
    </r>
  </si>
  <si>
    <t>028544</t>
  </si>
  <si>
    <t>Гладкова А.</t>
  </si>
  <si>
    <r>
      <t>ФЕЙЕРВЕРК-11</t>
    </r>
    <r>
      <rPr>
        <sz val="10"/>
        <color indexed="8"/>
        <rFont val="Times New Roman"/>
        <family val="1"/>
        <charset val="204"/>
      </rPr>
      <t>, мер., рыж., ганн., Эфендис 597, Завиваловский к/з</t>
    </r>
  </si>
  <si>
    <r>
      <t>АРАГОРН-17</t>
    </r>
    <r>
      <rPr>
        <sz val="10"/>
        <rFont val="Times New Roman"/>
        <family val="1"/>
        <charset val="204"/>
      </rPr>
      <t>, мер., гнед., буд., Грэйт 29, Ростовская обл.</t>
    </r>
  </si>
  <si>
    <t>024451</t>
  </si>
  <si>
    <r>
      <t>МАЙБАХ-14</t>
    </r>
    <r>
      <rPr>
        <sz val="10"/>
        <rFont val="Times New Roman"/>
        <family val="1"/>
        <charset val="204"/>
      </rPr>
      <t>, мер., т.-гнед., полукр., Менигал, к/з Георгенбург</t>
    </r>
  </si>
  <si>
    <t>СРЕДНИЙ ПРИЗ №1</t>
  </si>
  <si>
    <t>БОЛЬШОЙ ПРИЗ (КОРОТКИЙ)</t>
  </si>
  <si>
    <t>МАЛЫЙ ПРИЗ (зачёт для спортсменов-любителей)</t>
  </si>
  <si>
    <t>Зачёты: для юношей, спортсменов-любителей, общий.</t>
  </si>
  <si>
    <t>БОЛЬШОЙ ПРИЗ</t>
  </si>
  <si>
    <t>ЭКВИ №1</t>
  </si>
  <si>
    <r>
      <rPr>
        <b/>
        <sz val="11"/>
        <rFont val="Times New Roman"/>
        <family val="1"/>
        <charset val="204"/>
      </rPr>
      <t>Судьи: Н - Цветаева С.Н.</t>
    </r>
    <r>
      <rPr>
        <sz val="11"/>
        <rFont val="Times New Roman"/>
        <family val="1"/>
        <charset val="204"/>
      </rPr>
      <t xml:space="preserve"> (ВК, Московская обл.), </t>
    </r>
    <r>
      <rPr>
        <b/>
        <sz val="11"/>
        <rFont val="Times New Roman"/>
        <family val="1"/>
        <charset val="204"/>
      </rPr>
      <t xml:space="preserve">С - Семёнова Ю.С. </t>
    </r>
    <r>
      <rPr>
        <sz val="11"/>
        <rFont val="Times New Roman"/>
        <family val="1"/>
        <charset val="204"/>
      </rPr>
      <t xml:space="preserve">(ВК, г.Москва), </t>
    </r>
    <r>
      <rPr>
        <b/>
        <sz val="11"/>
        <rFont val="Times New Roman"/>
        <family val="1"/>
        <charset val="204"/>
      </rPr>
      <t xml:space="preserve">В - Гурьянова Г.В. </t>
    </r>
    <r>
      <rPr>
        <sz val="11"/>
        <rFont val="Times New Roman"/>
        <family val="1"/>
        <charset val="204"/>
      </rPr>
      <t>(ВК, Московская обл.).</t>
    </r>
  </si>
  <si>
    <t>КОМАНДНЫЙ ПРИЗ. ЮНОШИ (общий зачёт)</t>
  </si>
  <si>
    <t>Зачёт для детей.</t>
  </si>
  <si>
    <r>
      <rPr>
        <b/>
        <sz val="11"/>
        <rFont val="Times New Roman"/>
        <family val="1"/>
        <charset val="204"/>
      </rPr>
      <t xml:space="preserve">Судьи: В -  Цветаева С.Н. </t>
    </r>
    <r>
      <rPr>
        <sz val="11"/>
        <rFont val="Times New Roman"/>
        <family val="1"/>
        <charset val="204"/>
      </rPr>
      <t xml:space="preserve">(ВК, Московская обл.), </t>
    </r>
    <r>
      <rPr>
        <b/>
        <sz val="11"/>
        <rFont val="Times New Roman"/>
        <family val="1"/>
        <charset val="204"/>
      </rPr>
      <t xml:space="preserve">Семёнова Ю.С. </t>
    </r>
    <r>
      <rPr>
        <sz val="11"/>
        <rFont val="Times New Roman"/>
        <family val="1"/>
        <charset val="204"/>
      </rPr>
      <t xml:space="preserve">(ВК, г.Москва); </t>
    </r>
    <r>
      <rPr>
        <b/>
        <sz val="11"/>
        <rFont val="Times New Roman"/>
        <family val="1"/>
        <charset val="204"/>
      </rPr>
      <t xml:space="preserve">С - Гурьянова Г.В. </t>
    </r>
    <r>
      <rPr>
        <sz val="11"/>
        <rFont val="Times New Roman"/>
        <family val="1"/>
        <charset val="204"/>
      </rPr>
      <t>(ВК, Московская обл.).</t>
    </r>
  </si>
  <si>
    <t>ПРЕДВАРИТЕЛЬНЫЙ ПРИЗ В. ДЕТИ.</t>
  </si>
  <si>
    <t>ВК</t>
  </si>
  <si>
    <t>на оформл.</t>
  </si>
  <si>
    <r>
      <rPr>
        <b/>
        <sz val="11"/>
        <rFont val="Times New Roman"/>
        <family val="1"/>
        <charset val="204"/>
      </rPr>
      <t xml:space="preserve">Судьи: Н - Гурьянова Г.В. </t>
    </r>
    <r>
      <rPr>
        <sz val="11"/>
        <rFont val="Times New Roman"/>
        <family val="1"/>
        <charset val="204"/>
      </rPr>
      <t xml:space="preserve">(ВК, Московская обл.), </t>
    </r>
    <r>
      <rPr>
        <b/>
        <sz val="11"/>
        <rFont val="Times New Roman"/>
        <family val="1"/>
        <charset val="204"/>
      </rPr>
      <t xml:space="preserve">С - Цветаева С.Н. </t>
    </r>
    <r>
      <rPr>
        <sz val="11"/>
        <rFont val="Times New Roman"/>
        <family val="1"/>
        <charset val="204"/>
      </rPr>
      <t xml:space="preserve">(ВК, Московская обл.), </t>
    </r>
    <r>
      <rPr>
        <b/>
        <sz val="11"/>
        <rFont val="Times New Roman"/>
        <family val="1"/>
        <charset val="204"/>
      </rPr>
      <t xml:space="preserve">В - Семёнова Ю.С. </t>
    </r>
    <r>
      <rPr>
        <sz val="11"/>
        <rFont val="Times New Roman"/>
        <family val="1"/>
        <charset val="204"/>
      </rPr>
      <t>(ВК, г.Москва).</t>
    </r>
  </si>
  <si>
    <t>искл.</t>
  </si>
  <si>
    <t>Зачёты: для детей, общий.</t>
  </si>
  <si>
    <t>КОМАНДНЫЙ ПРИЗ. ДЕТИ</t>
  </si>
  <si>
    <t>1991</t>
  </si>
  <si>
    <t>ТЕСТ ДЛЯ НАЧИНАЮЩИХ ВСАДНИКОВ</t>
  </si>
  <si>
    <t>3 юн.</t>
  </si>
  <si>
    <r>
      <rPr>
        <b/>
        <sz val="11"/>
        <rFont val="Times New Roman"/>
        <family val="1"/>
        <charset val="204"/>
      </rPr>
      <t xml:space="preserve">Судьи: Н - Семёнова Ю.С. </t>
    </r>
    <r>
      <rPr>
        <sz val="11"/>
        <rFont val="Times New Roman"/>
        <family val="1"/>
        <charset val="204"/>
      </rPr>
      <t xml:space="preserve">(ВК, г.Москва), </t>
    </r>
    <r>
      <rPr>
        <b/>
        <sz val="11"/>
        <rFont val="Times New Roman"/>
        <family val="1"/>
        <charset val="204"/>
      </rPr>
      <t>С - Гурьянова Г.В.</t>
    </r>
    <r>
      <rPr>
        <sz val="11"/>
        <rFont val="Times New Roman"/>
        <family val="1"/>
        <charset val="204"/>
      </rPr>
      <t xml:space="preserve">(ВК, Московская обл.), </t>
    </r>
    <r>
      <rPr>
        <b/>
        <sz val="11"/>
        <rFont val="Times New Roman"/>
        <family val="1"/>
        <charset val="204"/>
      </rPr>
      <t xml:space="preserve">В - Цветаева С.Н. </t>
    </r>
    <r>
      <rPr>
        <sz val="11"/>
        <rFont val="Times New Roman"/>
        <family val="1"/>
        <charset val="204"/>
      </rPr>
      <t>(ВК, Московская обл.).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</si>
</sst>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8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Arial"/>
      <family val="2"/>
      <charset val="204"/>
    </font>
    <font>
      <sz val="10"/>
      <name val="Arial Cyr"/>
      <family val="2"/>
    </font>
    <font>
      <b/>
      <sz val="9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</font>
    <font>
      <sz val="9"/>
      <color indexed="8"/>
      <name val="Times New Roman"/>
      <family val="1"/>
      <charset val="204"/>
    </font>
    <font>
      <sz val="12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Verdana"/>
      <family val="2"/>
      <charset val="204"/>
    </font>
    <font>
      <b/>
      <sz val="10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3">
    <xf numFmtId="0" fontId="0" fillId="0" borderId="0"/>
    <xf numFmtId="0" fontId="24" fillId="2" borderId="0" applyBorder="0" applyProtection="0"/>
    <xf numFmtId="0" fontId="2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4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0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29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2" fillId="0" borderId="0"/>
    <xf numFmtId="0" fontId="18" fillId="0" borderId="0"/>
    <xf numFmtId="0" fontId="17" fillId="0" borderId="0"/>
    <xf numFmtId="0" fontId="2" fillId="0" borderId="0"/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3" fillId="0" borderId="0"/>
    <xf numFmtId="0" fontId="1" fillId="0" borderId="0"/>
    <xf numFmtId="0" fontId="6" fillId="0" borderId="20">
      <alignment horizontal="center" vertical="center"/>
      <protection locked="0"/>
    </xf>
    <xf numFmtId="0" fontId="1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8" fillId="0" borderId="0"/>
    <xf numFmtId="0" fontId="17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18" fillId="0" borderId="0"/>
    <xf numFmtId="0" fontId="3" fillId="0" borderId="0"/>
    <xf numFmtId="0" fontId="2" fillId="0" borderId="0"/>
    <xf numFmtId="0" fontId="2" fillId="0" borderId="0"/>
    <xf numFmtId="0" fontId="17" fillId="0" borderId="0"/>
    <xf numFmtId="0" fontId="3" fillId="0" borderId="0"/>
    <xf numFmtId="0" fontId="2" fillId="0" borderId="0"/>
    <xf numFmtId="0" fontId="1" fillId="0" borderId="0"/>
    <xf numFmtId="0" fontId="30" fillId="0" borderId="0"/>
    <xf numFmtId="0" fontId="6" fillId="0" borderId="19">
      <alignment horizontal="center" vertical="center"/>
      <protection locked="0"/>
    </xf>
    <xf numFmtId="0" fontId="3" fillId="0" borderId="0"/>
    <xf numFmtId="0" fontId="1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2" fillId="0" borderId="0"/>
    <xf numFmtId="0" fontId="14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18" fillId="0" borderId="0"/>
    <xf numFmtId="0" fontId="1" fillId="0" borderId="0"/>
    <xf numFmtId="0" fontId="2" fillId="0" borderId="0"/>
    <xf numFmtId="0" fontId="30" fillId="0" borderId="0"/>
    <xf numFmtId="0" fontId="2" fillId="0" borderId="0"/>
    <xf numFmtId="0" fontId="1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30" fillId="0" borderId="0"/>
    <xf numFmtId="0" fontId="18" fillId="0" borderId="0"/>
    <xf numFmtId="0" fontId="17" fillId="0" borderId="0"/>
    <xf numFmtId="0" fontId="3" fillId="0" borderId="0"/>
    <xf numFmtId="0" fontId="6" fillId="0" borderId="19">
      <alignment horizontal="center" vertical="center"/>
      <protection locked="0"/>
    </xf>
    <xf numFmtId="0" fontId="1" fillId="0" borderId="0"/>
    <xf numFmtId="0" fontId="1" fillId="0" borderId="0"/>
    <xf numFmtId="0" fontId="18" fillId="0" borderId="0"/>
    <xf numFmtId="0" fontId="2" fillId="0" borderId="0"/>
    <xf numFmtId="0" fontId="6" fillId="0" borderId="20">
      <alignment horizontal="center" vertical="center"/>
      <protection locked="0"/>
    </xf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8" fillId="0" borderId="0"/>
    <xf numFmtId="0" fontId="2" fillId="0" borderId="0"/>
    <xf numFmtId="0" fontId="17" fillId="0" borderId="0"/>
    <xf numFmtId="0" fontId="17" fillId="0" borderId="0"/>
    <xf numFmtId="0" fontId="30" fillId="0" borderId="0"/>
    <xf numFmtId="0" fontId="1" fillId="0" borderId="0"/>
    <xf numFmtId="0" fontId="30" fillId="0" borderId="0"/>
    <xf numFmtId="0" fontId="6" fillId="0" borderId="20">
      <alignment horizontal="center" vertical="center"/>
      <protection locked="0"/>
    </xf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30" fillId="0" borderId="0"/>
    <xf numFmtId="0" fontId="30" fillId="0" borderId="0"/>
    <xf numFmtId="0" fontId="6" fillId="0" borderId="20">
      <alignment horizontal="center" vertical="center"/>
      <protection locked="0"/>
    </xf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6" fillId="0" borderId="22">
      <alignment horizontal="center" vertical="center"/>
      <protection locked="0"/>
    </xf>
    <xf numFmtId="0" fontId="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3" fillId="0" borderId="0"/>
    <xf numFmtId="0" fontId="18" fillId="0" borderId="0"/>
    <xf numFmtId="0" fontId="30" fillId="0" borderId="0"/>
    <xf numFmtId="0" fontId="30" fillId="0" borderId="0"/>
    <xf numFmtId="0" fontId="1" fillId="0" borderId="0"/>
    <xf numFmtId="0" fontId="6" fillId="0" borderId="22">
      <alignment horizontal="center" vertical="center"/>
      <protection locked="0"/>
    </xf>
    <xf numFmtId="0" fontId="2" fillId="0" borderId="0"/>
    <xf numFmtId="0" fontId="1" fillId="0" borderId="0"/>
    <xf numFmtId="0" fontId="6" fillId="0" borderId="20">
      <alignment horizontal="center" vertical="center"/>
      <protection locked="0"/>
    </xf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6" fillId="0" borderId="20">
      <alignment horizontal="center" vertical="center"/>
      <protection locked="0"/>
    </xf>
    <xf numFmtId="0" fontId="1" fillId="0" borderId="0"/>
    <xf numFmtId="0" fontId="3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30" fillId="0" borderId="0"/>
    <xf numFmtId="0" fontId="6" fillId="0" borderId="20">
      <alignment horizontal="center" vertical="center"/>
      <protection locked="0"/>
    </xf>
    <xf numFmtId="0" fontId="1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30" fillId="0" borderId="0"/>
    <xf numFmtId="0" fontId="6" fillId="0" borderId="20">
      <alignment horizontal="center" vertical="center"/>
      <protection locked="0"/>
    </xf>
    <xf numFmtId="0" fontId="1" fillId="0" borderId="0"/>
    <xf numFmtId="0" fontId="1" fillId="0" borderId="0"/>
    <xf numFmtId="0" fontId="2" fillId="0" borderId="0"/>
    <xf numFmtId="0" fontId="18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1" fillId="0" borderId="0"/>
    <xf numFmtId="0" fontId="6" fillId="0" borderId="20">
      <alignment horizontal="center" vertical="center"/>
      <protection locked="0"/>
    </xf>
    <xf numFmtId="0" fontId="1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6" fillId="0" borderId="20">
      <alignment horizontal="center" vertical="center"/>
      <protection locked="0"/>
    </xf>
    <xf numFmtId="0" fontId="1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30" fillId="0" borderId="0"/>
    <xf numFmtId="0" fontId="6" fillId="0" borderId="20">
      <alignment horizontal="center" vertical="center"/>
      <protection locked="0"/>
    </xf>
    <xf numFmtId="0" fontId="1" fillId="0" borderId="0"/>
    <xf numFmtId="0" fontId="2" fillId="0" borderId="0"/>
    <xf numFmtId="0" fontId="1" fillId="0" borderId="0"/>
    <xf numFmtId="0" fontId="1" fillId="0" borderId="0"/>
    <xf numFmtId="0" fontId="18" fillId="0" borderId="0"/>
    <xf numFmtId="0" fontId="30" fillId="0" borderId="0"/>
    <xf numFmtId="0" fontId="1" fillId="0" borderId="0"/>
    <xf numFmtId="0" fontId="2" fillId="0" borderId="0"/>
    <xf numFmtId="0" fontId="1" fillId="0" borderId="0"/>
    <xf numFmtId="0" fontId="6" fillId="0" borderId="20">
      <alignment horizontal="center" vertical="center"/>
      <protection locked="0"/>
    </xf>
    <xf numFmtId="0" fontId="1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6" fillId="0" borderId="20">
      <alignment horizontal="center" vertical="center"/>
      <protection locked="0"/>
    </xf>
    <xf numFmtId="0" fontId="1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6" fillId="0" borderId="20">
      <alignment horizontal="center" vertical="center"/>
      <protection locked="0"/>
    </xf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6" fillId="0" borderId="20">
      <alignment horizontal="center" vertical="center"/>
      <protection locked="0"/>
    </xf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6" fillId="0" borderId="20">
      <alignment horizontal="center" vertical="center"/>
      <protection locked="0"/>
    </xf>
    <xf numFmtId="0" fontId="1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6" fillId="0" borderId="22">
      <alignment horizontal="center" vertical="center"/>
      <protection locked="0"/>
    </xf>
    <xf numFmtId="0" fontId="30" fillId="0" borderId="0"/>
    <xf numFmtId="0" fontId="6" fillId="0" borderId="20">
      <alignment horizontal="center" vertical="center"/>
      <protection locked="0"/>
    </xf>
    <xf numFmtId="0" fontId="1" fillId="0" borderId="0"/>
    <xf numFmtId="0" fontId="2" fillId="0" borderId="0"/>
    <xf numFmtId="0" fontId="30" fillId="0" borderId="0"/>
    <xf numFmtId="0" fontId="1" fillId="0" borderId="0"/>
    <xf numFmtId="0" fontId="2" fillId="0" borderId="0"/>
    <xf numFmtId="0" fontId="6" fillId="0" borderId="20">
      <alignment horizontal="center" vertical="center"/>
      <protection locked="0"/>
    </xf>
    <xf numFmtId="0" fontId="1" fillId="0" borderId="0"/>
    <xf numFmtId="0" fontId="2" fillId="0" borderId="0"/>
    <xf numFmtId="0" fontId="17" fillId="0" borderId="0"/>
    <xf numFmtId="0" fontId="3" fillId="0" borderId="0"/>
    <xf numFmtId="0" fontId="1" fillId="0" borderId="0"/>
    <xf numFmtId="0" fontId="1" fillId="0" borderId="0"/>
    <xf numFmtId="0" fontId="6" fillId="0" borderId="20">
      <alignment horizontal="center" vertical="center"/>
      <protection locked="0"/>
    </xf>
    <xf numFmtId="0" fontId="1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30" fillId="0" borderId="0"/>
    <xf numFmtId="0" fontId="6" fillId="0" borderId="20">
      <alignment horizontal="center" vertical="center"/>
      <protection locked="0"/>
    </xf>
    <xf numFmtId="0" fontId="1" fillId="0" borderId="0"/>
    <xf numFmtId="0" fontId="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6" fillId="0" borderId="20">
      <alignment horizontal="center" vertical="center"/>
      <protection locked="0"/>
    </xf>
    <xf numFmtId="0" fontId="1" fillId="0" borderId="0"/>
    <xf numFmtId="0" fontId="2" fillId="0" borderId="0"/>
    <xf numFmtId="0" fontId="1" fillId="0" borderId="0"/>
    <xf numFmtId="0" fontId="2" fillId="0" borderId="0"/>
    <xf numFmtId="0" fontId="6" fillId="0" borderId="22">
      <alignment horizontal="center" vertical="center"/>
      <protection locked="0"/>
    </xf>
    <xf numFmtId="0" fontId="1" fillId="0" borderId="0"/>
    <xf numFmtId="0" fontId="6" fillId="0" borderId="20">
      <alignment horizontal="center" vertical="center"/>
      <protection locked="0"/>
    </xf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30" fillId="0" borderId="0"/>
    <xf numFmtId="0" fontId="30" fillId="0" borderId="0"/>
    <xf numFmtId="0" fontId="6" fillId="0" borderId="20">
      <alignment horizontal="center" vertical="center"/>
      <protection locked="0"/>
    </xf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0" fillId="0" borderId="0"/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1" fillId="0" borderId="0"/>
    <xf numFmtId="0" fontId="2" fillId="0" borderId="0"/>
    <xf numFmtId="0" fontId="2" fillId="0" borderId="0"/>
    <xf numFmtId="0" fontId="17" fillId="0" borderId="0"/>
    <xf numFmtId="0" fontId="3" fillId="0" borderId="0"/>
    <xf numFmtId="0" fontId="18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" fillId="0" borderId="20">
      <alignment horizontal="center" vertical="center"/>
      <protection locked="0"/>
    </xf>
    <xf numFmtId="0" fontId="17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8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30" fillId="0" borderId="0"/>
    <xf numFmtId="0" fontId="1" fillId="0" borderId="0"/>
    <xf numFmtId="0" fontId="17" fillId="0" borderId="0"/>
    <xf numFmtId="0" fontId="2" fillId="0" borderId="0"/>
    <xf numFmtId="0" fontId="6" fillId="0" borderId="20">
      <alignment horizontal="center" vertical="center"/>
      <protection locked="0"/>
    </xf>
    <xf numFmtId="0" fontId="1" fillId="0" borderId="0"/>
    <xf numFmtId="0" fontId="2" fillId="0" borderId="0"/>
    <xf numFmtId="0" fontId="6" fillId="0" borderId="20">
      <alignment horizontal="center" vertical="center"/>
      <protection locked="0"/>
    </xf>
    <xf numFmtId="0" fontId="3" fillId="0" borderId="0"/>
    <xf numFmtId="0" fontId="2" fillId="0" borderId="0"/>
    <xf numFmtId="0" fontId="3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6" fillId="0" borderId="22">
      <alignment horizontal="center" vertical="center"/>
      <protection locked="0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30" fillId="0" borderId="0"/>
    <xf numFmtId="0" fontId="2" fillId="0" borderId="0"/>
    <xf numFmtId="0" fontId="17" fillId="0" borderId="0"/>
    <xf numFmtId="0" fontId="17" fillId="0" borderId="0"/>
    <xf numFmtId="0" fontId="1" fillId="0" borderId="0"/>
    <xf numFmtId="0" fontId="30" fillId="0" borderId="0"/>
    <xf numFmtId="0" fontId="1" fillId="0" borderId="0"/>
    <xf numFmtId="0" fontId="3" fillId="0" borderId="0"/>
    <xf numFmtId="0" fontId="17" fillId="0" borderId="0"/>
    <xf numFmtId="0" fontId="6" fillId="0" borderId="20">
      <alignment horizontal="center" vertical="center"/>
      <protection locked="0"/>
    </xf>
    <xf numFmtId="0" fontId="1" fillId="0" borderId="0"/>
    <xf numFmtId="0" fontId="2" fillId="0" borderId="0"/>
    <xf numFmtId="0" fontId="2" fillId="0" borderId="0"/>
    <xf numFmtId="0" fontId="6" fillId="0" borderId="22">
      <alignment horizontal="center" vertical="center"/>
      <protection locked="0"/>
    </xf>
    <xf numFmtId="0" fontId="6" fillId="0" borderId="22">
      <alignment horizontal="center" vertical="center"/>
      <protection locked="0"/>
    </xf>
    <xf numFmtId="0" fontId="17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7" fillId="0" borderId="0"/>
    <xf numFmtId="0" fontId="6" fillId="0" borderId="22">
      <alignment horizontal="center" vertical="center"/>
      <protection locked="0"/>
    </xf>
    <xf numFmtId="0" fontId="2" fillId="0" borderId="0"/>
    <xf numFmtId="0" fontId="17" fillId="0" borderId="0"/>
    <xf numFmtId="0" fontId="2" fillId="0" borderId="0"/>
    <xf numFmtId="0" fontId="30" fillId="0" borderId="0"/>
    <xf numFmtId="0" fontId="1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6" fillId="0" borderId="22">
      <alignment horizontal="center" vertical="center"/>
      <protection locked="0"/>
    </xf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6" fillId="0" borderId="20">
      <alignment horizontal="center" vertical="center"/>
      <protection locked="0"/>
    </xf>
    <xf numFmtId="0" fontId="3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3" fillId="0" borderId="0"/>
    <xf numFmtId="0" fontId="17" fillId="0" borderId="0"/>
    <xf numFmtId="0" fontId="18" fillId="0" borderId="0"/>
    <xf numFmtId="0" fontId="3" fillId="0" borderId="0"/>
    <xf numFmtId="0" fontId="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8" fillId="0" borderId="0"/>
    <xf numFmtId="0" fontId="3" fillId="0" borderId="0"/>
    <xf numFmtId="0" fontId="17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6" fillId="0" borderId="22">
      <alignment horizontal="center" vertical="center"/>
      <protection locked="0"/>
    </xf>
    <xf numFmtId="0" fontId="3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30" fillId="0" borderId="0"/>
    <xf numFmtId="0" fontId="6" fillId="0" borderId="22">
      <alignment horizontal="center" vertical="center"/>
      <protection locked="0"/>
    </xf>
    <xf numFmtId="0" fontId="1" fillId="0" borderId="0"/>
    <xf numFmtId="0" fontId="6" fillId="0" borderId="22">
      <alignment horizontal="center" vertical="center"/>
      <protection locked="0"/>
    </xf>
    <xf numFmtId="0" fontId="6" fillId="0" borderId="22">
      <alignment horizontal="center" vertical="center"/>
      <protection locked="0"/>
    </xf>
    <xf numFmtId="0" fontId="6" fillId="0" borderId="22">
      <alignment horizontal="center" vertical="center"/>
      <protection locked="0"/>
    </xf>
    <xf numFmtId="0" fontId="1" fillId="0" borderId="0"/>
    <xf numFmtId="0" fontId="6" fillId="0" borderId="22">
      <alignment horizontal="center" vertical="center"/>
      <protection locked="0"/>
    </xf>
    <xf numFmtId="0" fontId="6" fillId="0" borderId="22">
      <alignment horizontal="center" vertical="center"/>
      <protection locked="0"/>
    </xf>
    <xf numFmtId="0" fontId="6" fillId="0" borderId="22">
      <alignment horizontal="center" vertical="center"/>
      <protection locked="0"/>
    </xf>
    <xf numFmtId="0" fontId="1" fillId="0" borderId="0"/>
    <xf numFmtId="0" fontId="6" fillId="0" borderId="22">
      <alignment horizontal="center" vertical="center"/>
      <protection locked="0"/>
    </xf>
    <xf numFmtId="0" fontId="6" fillId="0" borderId="22">
      <alignment horizontal="center" vertical="center"/>
      <protection locked="0"/>
    </xf>
    <xf numFmtId="0" fontId="6" fillId="0" borderId="22">
      <alignment horizontal="center" vertical="center"/>
      <protection locked="0"/>
    </xf>
    <xf numFmtId="0" fontId="6" fillId="0" borderId="22">
      <alignment horizontal="center" vertical="center"/>
      <protection locked="0"/>
    </xf>
    <xf numFmtId="0" fontId="6" fillId="0" borderId="22">
      <alignment horizontal="center" vertical="center"/>
      <protection locked="0"/>
    </xf>
    <xf numFmtId="0" fontId="6" fillId="0" borderId="22">
      <alignment horizontal="center" vertical="center"/>
      <protection locked="0"/>
    </xf>
  </cellStyleXfs>
  <cellXfs count="363">
    <xf numFmtId="0" fontId="0" fillId="0" borderId="0" xfId="0"/>
    <xf numFmtId="0" fontId="2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/>
    <xf numFmtId="49" fontId="1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3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Alignment="1"/>
    <xf numFmtId="0" fontId="11" fillId="0" borderId="0" xfId="33" applyFont="1" applyAlignment="1"/>
    <xf numFmtId="0" fontId="11" fillId="0" borderId="0" xfId="33" applyFont="1" applyAlignment="1">
      <alignment wrapText="1"/>
    </xf>
    <xf numFmtId="0" fontId="11" fillId="0" borderId="0" xfId="33" applyFont="1" applyBorder="1" applyAlignment="1">
      <alignment horizontal="left"/>
    </xf>
    <xf numFmtId="0" fontId="10" fillId="0" borderId="0" xfId="33" applyFont="1" applyAlignment="1">
      <alignment horizontal="left"/>
    </xf>
    <xf numFmtId="0" fontId="10" fillId="0" borderId="0" xfId="0" applyFont="1" applyAlignment="1"/>
    <xf numFmtId="0" fontId="4" fillId="0" borderId="0" xfId="0" applyFont="1" applyAlignment="1"/>
    <xf numFmtId="0" fontId="11" fillId="0" borderId="0" xfId="0" applyFont="1" applyFill="1" applyBorder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 applyAlignment="1"/>
    <xf numFmtId="0" fontId="11" fillId="0" borderId="0" xfId="0" applyFont="1" applyFill="1" applyBorder="1" applyAlignment="1">
      <alignment horizontal="left"/>
    </xf>
    <xf numFmtId="0" fontId="0" fillId="0" borderId="0" xfId="0" applyAlignment="1"/>
    <xf numFmtId="165" fontId="6" fillId="0" borderId="1" xfId="33" applyNumberFormat="1" applyFont="1" applyBorder="1" applyAlignment="1">
      <alignment horizontal="center" vertical="center"/>
    </xf>
    <xf numFmtId="0" fontId="6" fillId="0" borderId="0" xfId="33" applyFont="1" applyBorder="1" applyAlignment="1">
      <alignment horizontal="center" vertical="center"/>
    </xf>
    <xf numFmtId="0" fontId="6" fillId="0" borderId="0" xfId="33" applyNumberFormat="1" applyFont="1" applyBorder="1" applyAlignment="1">
      <alignment horizontal="center" vertical="center"/>
    </xf>
    <xf numFmtId="165" fontId="6" fillId="0" borderId="0" xfId="33" applyNumberFormat="1" applyFont="1" applyBorder="1" applyAlignment="1">
      <alignment horizontal="center" vertical="center"/>
    </xf>
    <xf numFmtId="165" fontId="7" fillId="0" borderId="0" xfId="33" applyNumberFormat="1" applyFont="1" applyBorder="1" applyAlignment="1">
      <alignment horizontal="center" vertical="center"/>
    </xf>
    <xf numFmtId="0" fontId="7" fillId="0" borderId="0" xfId="67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67" applyFont="1" applyFill="1" applyBorder="1" applyAlignment="1" applyProtection="1">
      <alignment horizontal="center" vertical="center" wrapText="1"/>
      <protection locked="0"/>
    </xf>
    <xf numFmtId="0" fontId="2" fillId="0" borderId="0" xfId="33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164" fontId="6" fillId="0" borderId="1" xfId="33" applyNumberFormat="1" applyFont="1" applyBorder="1" applyAlignment="1">
      <alignment horizontal="center" vertical="center"/>
    </xf>
    <xf numFmtId="0" fontId="0" fillId="0" borderId="0" xfId="0" applyFill="1"/>
    <xf numFmtId="0" fontId="6" fillId="0" borderId="2" xfId="45" applyFont="1" applyFill="1" applyBorder="1" applyAlignment="1">
      <alignment horizontal="center" vertical="center"/>
    </xf>
    <xf numFmtId="0" fontId="6" fillId="0" borderId="1" xfId="33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/>
    </xf>
    <xf numFmtId="165" fontId="6" fillId="0" borderId="4" xfId="33" applyNumberFormat="1" applyFont="1" applyBorder="1" applyAlignment="1">
      <alignment horizontal="center" vertical="center"/>
    </xf>
    <xf numFmtId="0" fontId="11" fillId="0" borderId="0" xfId="33" applyFont="1" applyFill="1" applyAlignment="1">
      <alignment wrapText="1"/>
    </xf>
    <xf numFmtId="0" fontId="11" fillId="0" borderId="0" xfId="33" applyFont="1" applyFill="1" applyBorder="1" applyAlignment="1">
      <alignment horizontal="left"/>
    </xf>
    <xf numFmtId="0" fontId="10" fillId="0" borderId="0" xfId="33" applyFont="1" applyFill="1" applyAlignment="1">
      <alignment horizontal="left"/>
    </xf>
    <xf numFmtId="0" fontId="10" fillId="0" borderId="0" xfId="0" applyFont="1" applyFill="1" applyAlignment="1"/>
    <xf numFmtId="0" fontId="11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/>
    <xf numFmtId="0" fontId="11" fillId="0" borderId="0" xfId="0" applyFont="1" applyFill="1" applyAlignment="1">
      <alignment horizontal="left"/>
    </xf>
    <xf numFmtId="0" fontId="10" fillId="0" borderId="5" xfId="33" applyFont="1" applyBorder="1" applyAlignment="1">
      <alignment horizontal="center" vertical="center" textRotation="90"/>
    </xf>
    <xf numFmtId="0" fontId="10" fillId="0" borderId="5" xfId="33" applyFont="1" applyBorder="1" applyAlignment="1">
      <alignment horizontal="center" vertical="center"/>
    </xf>
    <xf numFmtId="165" fontId="7" fillId="0" borderId="4" xfId="33" applyNumberFormat="1" applyFont="1" applyFill="1" applyBorder="1" applyAlignment="1">
      <alignment horizontal="center" vertical="center"/>
    </xf>
    <xf numFmtId="0" fontId="6" fillId="0" borderId="1" xfId="45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6" fillId="0" borderId="1" xfId="33" applyNumberFormat="1" applyFont="1" applyBorder="1" applyAlignment="1">
      <alignment horizontal="center" vertical="center"/>
    </xf>
    <xf numFmtId="165" fontId="7" fillId="0" borderId="1" xfId="33" applyNumberFormat="1" applyFont="1" applyBorder="1" applyAlignment="1">
      <alignment horizontal="center" vertical="center"/>
    </xf>
    <xf numFmtId="165" fontId="7" fillId="0" borderId="1" xfId="33" applyNumberFormat="1" applyFont="1" applyFill="1" applyBorder="1" applyAlignment="1">
      <alignment horizontal="center" vertical="center"/>
    </xf>
    <xf numFmtId="0" fontId="6" fillId="0" borderId="0" xfId="45" applyFont="1" applyFill="1" applyBorder="1" applyAlignment="1">
      <alignment horizontal="center" vertical="center"/>
    </xf>
    <xf numFmtId="0" fontId="10" fillId="0" borderId="0" xfId="33" applyNumberFormat="1" applyFont="1" applyFill="1" applyAlignment="1">
      <alignment horizontal="left"/>
    </xf>
    <xf numFmtId="0" fontId="10" fillId="0" borderId="0" xfId="10" applyFont="1" applyFill="1" applyAlignment="1">
      <alignment wrapText="1"/>
    </xf>
    <xf numFmtId="164" fontId="8" fillId="0" borderId="0" xfId="10" applyNumberFormat="1" applyFont="1" applyFill="1" applyBorder="1" applyAlignment="1">
      <alignment horizontal="center" vertical="center"/>
    </xf>
    <xf numFmtId="0" fontId="22" fillId="0" borderId="0" xfId="45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center" vertical="center"/>
    </xf>
    <xf numFmtId="164" fontId="6" fillId="0" borderId="1" xfId="10" applyNumberFormat="1" applyFont="1" applyFill="1" applyBorder="1" applyAlignment="1">
      <alignment horizontal="center" vertical="center"/>
    </xf>
    <xf numFmtId="0" fontId="19" fillId="0" borderId="1" xfId="45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0" fillId="0" borderId="0" xfId="10" applyFont="1" applyFill="1" applyAlignment="1"/>
    <xf numFmtId="49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6" fillId="0" borderId="0" xfId="68" applyFont="1" applyFill="1" applyBorder="1" applyAlignment="1" applyProtection="1">
      <alignment vertical="center" wrapText="1"/>
      <protection locked="0"/>
    </xf>
    <xf numFmtId="0" fontId="7" fillId="0" borderId="0" xfId="34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1" fillId="0" borderId="0" xfId="33" applyFont="1" applyFill="1" applyAlignment="1"/>
    <xf numFmtId="0" fontId="10" fillId="0" borderId="0" xfId="10" applyFont="1" applyFill="1" applyAlignment="1">
      <alignment horizontal="center"/>
    </xf>
    <xf numFmtId="0" fontId="10" fillId="0" borderId="3" xfId="10" applyFont="1" applyFill="1" applyBorder="1" applyAlignment="1">
      <alignment horizontal="center" vertical="center"/>
    </xf>
    <xf numFmtId="0" fontId="10" fillId="0" borderId="3" xfId="33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/>
    </xf>
    <xf numFmtId="165" fontId="21" fillId="0" borderId="0" xfId="33" applyNumberFormat="1" applyFont="1" applyFill="1" applyBorder="1" applyAlignment="1">
      <alignment horizontal="center" vertical="center"/>
    </xf>
    <xf numFmtId="165" fontId="9" fillId="0" borderId="0" xfId="33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3" fillId="0" borderId="0" xfId="10" applyFont="1" applyFill="1" applyAlignment="1"/>
    <xf numFmtId="0" fontId="8" fillId="0" borderId="0" xfId="0" applyFont="1" applyFill="1" applyAlignment="1"/>
    <xf numFmtId="0" fontId="7" fillId="0" borderId="1" xfId="52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vertical="center"/>
    </xf>
    <xf numFmtId="165" fontId="6" fillId="0" borderId="1" xfId="33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5"/>
    <xf numFmtId="0" fontId="13" fillId="0" borderId="0" xfId="5" applyFont="1"/>
    <xf numFmtId="0" fontId="10" fillId="0" borderId="0" xfId="5" applyFont="1" applyFill="1" applyAlignment="1"/>
    <xf numFmtId="0" fontId="10" fillId="0" borderId="0" xfId="5" applyFont="1" applyAlignment="1"/>
    <xf numFmtId="0" fontId="4" fillId="0" borderId="0" xfId="5" applyFont="1" applyAlignment="1"/>
    <xf numFmtId="0" fontId="11" fillId="0" borderId="0" xfId="5" applyFont="1" applyBorder="1" applyAlignment="1">
      <alignment vertical="center" wrapText="1"/>
    </xf>
    <xf numFmtId="0" fontId="7" fillId="0" borderId="1" xfId="5" applyFont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7" fillId="0" borderId="0" xfId="5" applyFont="1" applyFill="1" applyBorder="1" applyAlignment="1" applyProtection="1">
      <alignment horizontal="left" vertical="center" wrapText="1"/>
      <protection locked="0"/>
    </xf>
    <xf numFmtId="49" fontId="12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" applyFont="1" applyFill="1" applyBorder="1" applyAlignment="1" applyProtection="1">
      <alignment horizontal="center" vertical="center"/>
      <protection locked="0"/>
    </xf>
    <xf numFmtId="0" fontId="4" fillId="0" borderId="0" xfId="5" applyFont="1" applyAlignment="1">
      <alignment vertical="top"/>
    </xf>
    <xf numFmtId="0" fontId="10" fillId="0" borderId="0" xfId="5" applyFont="1" applyAlignment="1">
      <alignment vertical="top"/>
    </xf>
    <xf numFmtId="0" fontId="11" fillId="0" borderId="0" xfId="5" applyFont="1" applyFill="1" applyBorder="1" applyAlignment="1">
      <alignment horizontal="left" vertical="top"/>
    </xf>
    <xf numFmtId="0" fontId="11" fillId="0" borderId="0" xfId="5" applyFont="1" applyFill="1" applyAlignment="1">
      <alignment vertical="top"/>
    </xf>
    <xf numFmtId="0" fontId="10" fillId="0" borderId="0" xfId="5" applyFont="1" applyFill="1" applyAlignment="1">
      <alignment vertical="top"/>
    </xf>
    <xf numFmtId="0" fontId="11" fillId="0" borderId="0" xfId="5" applyFont="1" applyFill="1" applyAlignment="1">
      <alignment horizontal="left" vertical="top"/>
    </xf>
    <xf numFmtId="0" fontId="2" fillId="0" borderId="0" xfId="5" applyAlignment="1"/>
    <xf numFmtId="0" fontId="6" fillId="0" borderId="0" xfId="5" applyFont="1" applyAlignment="1"/>
    <xf numFmtId="0" fontId="11" fillId="0" borderId="0" xfId="5" applyFont="1" applyFill="1" applyBorder="1" applyAlignment="1">
      <alignment horizontal="left"/>
    </xf>
    <xf numFmtId="0" fontId="11" fillId="0" borderId="0" xfId="5" applyFont="1" applyFill="1" applyAlignment="1"/>
    <xf numFmtId="0" fontId="11" fillId="0" borderId="0" xfId="5" applyFont="1" applyFill="1" applyAlignment="1">
      <alignment horizontal="left"/>
    </xf>
    <xf numFmtId="0" fontId="2" fillId="0" borderId="0" xfId="5" applyFont="1" applyFill="1"/>
    <xf numFmtId="0" fontId="2" fillId="0" borderId="0" xfId="5" applyFont="1"/>
    <xf numFmtId="0" fontId="2" fillId="0" borderId="0" xfId="5" applyFill="1"/>
    <xf numFmtId="49" fontId="32" fillId="0" borderId="1" xfId="6" applyNumberFormat="1" applyFont="1" applyFill="1" applyBorder="1" applyAlignment="1">
      <alignment horizontal="center" vertical="center"/>
    </xf>
    <xf numFmtId="0" fontId="32" fillId="0" borderId="1" xfId="6" applyFont="1" applyFill="1" applyBorder="1" applyAlignment="1">
      <alignment horizontal="center" vertical="center"/>
    </xf>
    <xf numFmtId="164" fontId="6" fillId="0" borderId="4" xfId="10" applyNumberFormat="1" applyFont="1" applyFill="1" applyBorder="1" applyAlignment="1">
      <alignment horizontal="center" vertical="center"/>
    </xf>
    <xf numFmtId="0" fontId="19" fillId="0" borderId="4" xfId="45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20" fillId="0" borderId="3" xfId="33" applyFont="1" applyFill="1" applyBorder="1" applyAlignment="1">
      <alignment horizontal="center" vertical="center" wrapText="1"/>
    </xf>
    <xf numFmtId="0" fontId="20" fillId="0" borderId="3" xfId="33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49" fontId="32" fillId="3" borderId="1" xfId="0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31" fillId="3" borderId="1" xfId="0" applyFont="1" applyFill="1" applyBorder="1" applyAlignment="1">
      <alignment horizontal="center" vertical="center" wrapText="1"/>
    </xf>
    <xf numFmtId="0" fontId="8" fillId="0" borderId="0" xfId="5" applyFont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35" fillId="0" borderId="1" xfId="74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" fillId="0" borderId="0" xfId="33" applyFont="1" applyFill="1" applyBorder="1" applyAlignment="1">
      <alignment horizontal="center" vertical="center"/>
    </xf>
    <xf numFmtId="0" fontId="6" fillId="0" borderId="0" xfId="5" applyFont="1" applyFill="1" applyAlignment="1"/>
    <xf numFmtId="0" fontId="10" fillId="0" borderId="1" xfId="33" applyFont="1" applyBorder="1" applyAlignment="1">
      <alignment horizontal="center" vertical="center" textRotation="90"/>
    </xf>
    <xf numFmtId="0" fontId="10" fillId="0" borderId="1" xfId="33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2" fillId="0" borderId="0" xfId="0" applyFont="1" applyFill="1"/>
    <xf numFmtId="0" fontId="8" fillId="0" borderId="8" xfId="45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31" fillId="0" borderId="1" xfId="270" applyFont="1" applyFill="1" applyBorder="1" applyAlignment="1">
      <alignment horizontal="center" vertical="center"/>
    </xf>
    <xf numFmtId="49" fontId="32" fillId="0" borderId="1" xfId="270" applyNumberFormat="1" applyFont="1" applyFill="1" applyBorder="1" applyAlignment="1">
      <alignment horizontal="center" vertical="center"/>
    </xf>
    <xf numFmtId="0" fontId="32" fillId="0" borderId="1" xfId="339" applyFont="1" applyFill="1" applyBorder="1" applyAlignment="1">
      <alignment horizontal="center" vertical="center"/>
    </xf>
    <xf numFmtId="49" fontId="32" fillId="0" borderId="1" xfId="339" applyNumberFormat="1" applyFont="1" applyFill="1" applyBorder="1" applyAlignment="1">
      <alignment horizontal="center" vertical="center"/>
    </xf>
    <xf numFmtId="0" fontId="31" fillId="0" borderId="1" xfId="312" applyFont="1" applyFill="1" applyBorder="1" applyAlignment="1">
      <alignment horizontal="center" vertical="center"/>
    </xf>
    <xf numFmtId="0" fontId="32" fillId="0" borderId="1" xfId="312" applyFont="1" applyFill="1" applyBorder="1" applyAlignment="1">
      <alignment horizontal="center" vertical="center"/>
    </xf>
    <xf numFmtId="0" fontId="31" fillId="0" borderId="1" xfId="312" applyFont="1" applyFill="1" applyBorder="1" applyAlignment="1">
      <alignment horizontal="center" vertical="center" wrapText="1"/>
    </xf>
    <xf numFmtId="49" fontId="32" fillId="0" borderId="1" xfId="312" applyNumberFormat="1" applyFont="1" applyFill="1" applyBorder="1" applyAlignment="1">
      <alignment horizontal="center" vertical="center"/>
    </xf>
    <xf numFmtId="0" fontId="31" fillId="0" borderId="1" xfId="82" applyFont="1" applyFill="1" applyBorder="1" applyAlignment="1">
      <alignment horizontal="center" vertical="center"/>
    </xf>
    <xf numFmtId="0" fontId="32" fillId="0" borderId="1" xfId="82" applyFont="1" applyFill="1" applyBorder="1" applyAlignment="1">
      <alignment horizontal="center" vertical="center"/>
    </xf>
    <xf numFmtId="49" fontId="32" fillId="0" borderId="1" xfId="82" applyNumberFormat="1" applyFont="1" applyFill="1" applyBorder="1" applyAlignment="1">
      <alignment horizontal="center" vertical="center"/>
    </xf>
    <xf numFmtId="0" fontId="6" fillId="0" borderId="1" xfId="82" applyFont="1" applyFill="1" applyBorder="1" applyAlignment="1">
      <alignment horizontal="left" vertical="center"/>
    </xf>
    <xf numFmtId="0" fontId="7" fillId="0" borderId="1" xfId="70" applyFont="1" applyFill="1" applyBorder="1" applyAlignment="1">
      <alignment horizontal="left" vertical="center" wrapText="1"/>
    </xf>
    <xf numFmtId="0" fontId="7" fillId="0" borderId="1" xfId="71" applyFont="1" applyFill="1" applyBorder="1" applyAlignment="1">
      <alignment horizontal="left" vertical="center" wrapText="1"/>
    </xf>
    <xf numFmtId="0" fontId="7" fillId="0" borderId="1" xfId="66" applyFont="1" applyFill="1" applyBorder="1" applyAlignment="1">
      <alignment horizontal="left" vertical="center" wrapText="1"/>
    </xf>
    <xf numFmtId="0" fontId="7" fillId="0" borderId="1" xfId="74" applyFont="1" applyFill="1" applyBorder="1" applyAlignment="1">
      <alignment horizontal="left" vertical="center" wrapText="1"/>
    </xf>
    <xf numFmtId="0" fontId="7" fillId="0" borderId="1" xfId="75" applyFont="1" applyFill="1" applyBorder="1" applyAlignment="1">
      <alignment horizontal="left" vertical="center" wrapText="1"/>
    </xf>
    <xf numFmtId="0" fontId="7" fillId="0" borderId="1" xfId="34" applyFont="1" applyFill="1" applyBorder="1" applyAlignment="1">
      <alignment horizontal="left" vertical="center" wrapText="1"/>
    </xf>
    <xf numFmtId="0" fontId="7" fillId="0" borderId="1" xfId="12" applyFont="1" applyFill="1" applyBorder="1" applyAlignment="1">
      <alignment horizontal="left" vertical="center" wrapText="1"/>
    </xf>
    <xf numFmtId="0" fontId="7" fillId="0" borderId="1" xfId="12" applyFont="1" applyFill="1" applyBorder="1" applyAlignment="1" applyProtection="1">
      <alignment horizontal="left" vertical="center" wrapText="1"/>
      <protection locked="0"/>
    </xf>
    <xf numFmtId="0" fontId="7" fillId="0" borderId="1" xfId="64" applyFont="1" applyFill="1" applyBorder="1" applyAlignment="1">
      <alignment horizontal="left" vertical="center" wrapText="1"/>
    </xf>
    <xf numFmtId="49" fontId="7" fillId="0" borderId="1" xfId="34" applyNumberFormat="1" applyFont="1" applyFill="1" applyBorder="1" applyAlignment="1">
      <alignment horizontal="left" vertical="center" wrapText="1"/>
    </xf>
    <xf numFmtId="0" fontId="7" fillId="0" borderId="1" xfId="21" applyFont="1" applyFill="1" applyBorder="1" applyAlignment="1" applyProtection="1">
      <alignment horizontal="left" vertical="center" wrapText="1"/>
      <protection locked="0"/>
    </xf>
    <xf numFmtId="0" fontId="7" fillId="0" borderId="1" xfId="33" applyFont="1" applyFill="1" applyBorder="1" applyAlignment="1">
      <alignment horizontal="left" vertical="center" wrapText="1"/>
    </xf>
    <xf numFmtId="0" fontId="7" fillId="0" borderId="1" xfId="63" applyFont="1" applyFill="1" applyBorder="1" applyAlignment="1">
      <alignment horizontal="left" vertical="center" wrapText="1"/>
    </xf>
    <xf numFmtId="0" fontId="7" fillId="0" borderId="1" xfId="81" applyFont="1" applyFill="1" applyBorder="1" applyAlignment="1">
      <alignment horizontal="left" vertical="center" wrapText="1"/>
    </xf>
    <xf numFmtId="0" fontId="7" fillId="0" borderId="1" xfId="72" applyFont="1" applyFill="1" applyBorder="1" applyAlignment="1">
      <alignment horizontal="left" vertical="center" wrapText="1"/>
    </xf>
    <xf numFmtId="0" fontId="7" fillId="0" borderId="1" xfId="74" applyFont="1" applyFill="1" applyBorder="1" applyAlignment="1" applyProtection="1">
      <alignment horizontal="left" vertical="center" wrapText="1"/>
      <protection hidden="1"/>
    </xf>
    <xf numFmtId="0" fontId="7" fillId="0" borderId="1" xfId="47" applyFont="1" applyFill="1" applyBorder="1" applyAlignment="1" applyProtection="1">
      <alignment horizontal="left" vertical="center" wrapText="1"/>
      <protection locked="0"/>
    </xf>
    <xf numFmtId="0" fontId="35" fillId="0" borderId="1" xfId="34" applyFont="1" applyFill="1" applyBorder="1" applyAlignment="1">
      <alignment horizontal="left" vertical="center" wrapText="1"/>
    </xf>
    <xf numFmtId="0" fontId="6" fillId="0" borderId="1" xfId="63" applyFont="1" applyFill="1" applyBorder="1" applyAlignment="1">
      <alignment horizontal="left" vertical="center" wrapText="1"/>
    </xf>
    <xf numFmtId="49" fontId="6" fillId="0" borderId="1" xfId="63" applyNumberFormat="1" applyFont="1" applyFill="1" applyBorder="1" applyAlignment="1">
      <alignment horizontal="center" vertical="center" wrapText="1"/>
    </xf>
    <xf numFmtId="49" fontId="12" fillId="0" borderId="1" xfId="73" applyNumberFormat="1" applyFont="1" applyFill="1" applyBorder="1" applyAlignment="1">
      <alignment horizontal="center" vertical="center" wrapText="1"/>
    </xf>
    <xf numFmtId="0" fontId="6" fillId="0" borderId="1" xfId="74" applyFont="1" applyFill="1" applyBorder="1" applyAlignment="1">
      <alignment horizontal="center" vertical="center"/>
    </xf>
    <xf numFmtId="49" fontId="12" fillId="0" borderId="1" xfId="12" applyNumberFormat="1" applyFont="1" applyFill="1" applyBorder="1" applyAlignment="1">
      <alignment horizontal="center" vertical="center" wrapText="1"/>
    </xf>
    <xf numFmtId="0" fontId="6" fillId="0" borderId="1" xfId="74" applyFont="1" applyFill="1" applyBorder="1" applyAlignment="1">
      <alignment horizontal="center" vertical="center" wrapText="1"/>
    </xf>
    <xf numFmtId="0" fontId="12" fillId="0" borderId="1" xfId="63" applyFont="1" applyFill="1" applyBorder="1" applyAlignment="1">
      <alignment horizontal="center" vertical="center" wrapText="1"/>
    </xf>
    <xf numFmtId="0" fontId="6" fillId="0" borderId="1" xfId="70" applyFont="1" applyFill="1" applyBorder="1" applyAlignment="1">
      <alignment horizontal="center" vertical="center" wrapText="1"/>
    </xf>
    <xf numFmtId="0" fontId="6" fillId="0" borderId="1" xfId="71" applyFont="1" applyFill="1" applyBorder="1" applyAlignment="1">
      <alignment horizontal="center" vertical="center" wrapText="1"/>
    </xf>
    <xf numFmtId="49" fontId="6" fillId="0" borderId="1" xfId="70" applyNumberFormat="1" applyFont="1" applyFill="1" applyBorder="1" applyAlignment="1">
      <alignment horizontal="center" vertical="center" wrapText="1"/>
    </xf>
    <xf numFmtId="49" fontId="12" fillId="0" borderId="1" xfId="71" applyNumberFormat="1" applyFont="1" applyFill="1" applyBorder="1" applyAlignment="1">
      <alignment horizontal="center" vertical="center" wrapText="1"/>
    </xf>
    <xf numFmtId="49" fontId="12" fillId="0" borderId="1" xfId="69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390" applyFont="1" applyFill="1" applyBorder="1" applyAlignment="1">
      <alignment horizontal="center" vertical="center" wrapText="1"/>
    </xf>
    <xf numFmtId="49" fontId="32" fillId="0" borderId="1" xfId="390" applyNumberFormat="1" applyFont="1" applyFill="1" applyBorder="1" applyAlignment="1">
      <alignment horizontal="center" vertical="center"/>
    </xf>
    <xf numFmtId="0" fontId="32" fillId="0" borderId="1" xfId="390" applyFont="1" applyFill="1" applyBorder="1" applyAlignment="1">
      <alignment horizontal="center" vertical="center" wrapText="1"/>
    </xf>
    <xf numFmtId="49" fontId="26" fillId="0" borderId="1" xfId="12" applyNumberFormat="1" applyFont="1" applyFill="1" applyBorder="1" applyAlignment="1">
      <alignment horizontal="center" vertical="center"/>
    </xf>
    <xf numFmtId="0" fontId="6" fillId="0" borderId="1" xfId="74" applyFont="1" applyFill="1" applyBorder="1" applyAlignment="1">
      <alignment horizontal="left" vertical="center" wrapText="1"/>
    </xf>
    <xf numFmtId="0" fontId="7" fillId="3" borderId="1" xfId="71" applyFont="1" applyFill="1" applyBorder="1" applyAlignment="1">
      <alignment horizontal="left" vertical="center" wrapText="1"/>
    </xf>
    <xf numFmtId="0" fontId="7" fillId="3" borderId="1" xfId="66" applyFont="1" applyFill="1" applyBorder="1" applyAlignment="1">
      <alignment horizontal="left" vertical="center" wrapText="1"/>
    </xf>
    <xf numFmtId="0" fontId="7" fillId="3" borderId="1" xfId="63" applyFont="1" applyFill="1" applyBorder="1" applyAlignment="1">
      <alignment horizontal="left" vertical="center" wrapText="1"/>
    </xf>
    <xf numFmtId="49" fontId="26" fillId="0" borderId="1" xfId="1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left" vertical="center" wrapText="1"/>
    </xf>
    <xf numFmtId="49" fontId="26" fillId="0" borderId="1" xfId="5" applyNumberFormat="1" applyFont="1" applyFill="1" applyBorder="1" applyAlignment="1">
      <alignment horizontal="center" vertical="center"/>
    </xf>
    <xf numFmtId="0" fontId="26" fillId="0" borderId="1" xfId="5" applyFont="1" applyFill="1" applyBorder="1" applyAlignment="1">
      <alignment horizontal="center" vertical="center" wrapText="1"/>
    </xf>
    <xf numFmtId="0" fontId="7" fillId="0" borderId="1" xfId="10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1" fillId="0" borderId="1" xfId="82" applyFont="1" applyFill="1" applyBorder="1" applyAlignment="1">
      <alignment horizontal="center" vertical="center" wrapText="1"/>
    </xf>
    <xf numFmtId="49" fontId="12" fillId="0" borderId="1" xfId="68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5" applyFont="1" applyBorder="1"/>
    <xf numFmtId="0" fontId="19" fillId="0" borderId="0" xfId="45" applyFont="1" applyFill="1" applyBorder="1" applyAlignment="1">
      <alignment horizontal="center" vertical="center"/>
    </xf>
    <xf numFmtId="0" fontId="7" fillId="0" borderId="0" xfId="5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6" xfId="0" applyBorder="1"/>
    <xf numFmtId="0" fontId="7" fillId="3" borderId="1" xfId="74" applyFont="1" applyFill="1" applyBorder="1" applyAlignment="1" applyProtection="1">
      <alignment horizontal="left" vertical="center" wrapText="1"/>
      <protection hidden="1"/>
    </xf>
    <xf numFmtId="0" fontId="7" fillId="3" borderId="1" xfId="65" applyFont="1" applyFill="1" applyBorder="1" applyAlignment="1">
      <alignment horizontal="left" vertical="center" wrapText="1"/>
    </xf>
    <xf numFmtId="0" fontId="7" fillId="3" borderId="1" xfId="52" applyFont="1" applyFill="1" applyBorder="1" applyAlignment="1">
      <alignment horizontal="left" vertical="center" wrapText="1"/>
    </xf>
    <xf numFmtId="0" fontId="25" fillId="3" borderId="1" xfId="1" applyFont="1" applyFill="1" applyBorder="1" applyAlignment="1">
      <alignment horizontal="left" vertical="center" wrapText="1"/>
    </xf>
    <xf numFmtId="49" fontId="26" fillId="3" borderId="1" xfId="1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7" fillId="3" borderId="1" xfId="74" applyFont="1" applyFill="1" applyBorder="1" applyAlignment="1">
      <alignment horizontal="left" vertical="center" wrapText="1"/>
    </xf>
    <xf numFmtId="0" fontId="7" fillId="3" borderId="1" xfId="34" applyFont="1" applyFill="1" applyBorder="1" applyAlignment="1">
      <alignment horizontal="left" vertical="center" wrapText="1"/>
    </xf>
    <xf numFmtId="0" fontId="6" fillId="3" borderId="1" xfId="12" applyFont="1" applyFill="1" applyBorder="1" applyAlignment="1" applyProtection="1">
      <alignment horizontal="center" vertical="center" wrapText="1"/>
      <protection locked="0"/>
    </xf>
    <xf numFmtId="0" fontId="7" fillId="3" borderId="1" xfId="12" applyFont="1" applyFill="1" applyBorder="1" applyAlignment="1" applyProtection="1">
      <alignment horizontal="left" vertical="center" wrapText="1"/>
      <protection locked="0"/>
    </xf>
    <xf numFmtId="49" fontId="12" fillId="3" borderId="1" xfId="68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12" applyFont="1" applyFill="1" applyBorder="1" applyAlignment="1">
      <alignment horizontal="center" vertical="center"/>
    </xf>
    <xf numFmtId="0" fontId="7" fillId="3" borderId="1" xfId="12" applyFont="1" applyFill="1" applyBorder="1" applyAlignment="1">
      <alignment horizontal="left" vertical="center" wrapText="1"/>
    </xf>
    <xf numFmtId="49" fontId="6" fillId="3" borderId="1" xfId="70" applyNumberFormat="1" applyFont="1" applyFill="1" applyBorder="1" applyAlignment="1">
      <alignment horizontal="center" vertical="center" wrapText="1"/>
    </xf>
    <xf numFmtId="0" fontId="7" fillId="3" borderId="1" xfId="21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64" applyFont="1" applyFill="1" applyBorder="1" applyAlignment="1">
      <alignment horizontal="left" vertical="center" wrapText="1"/>
    </xf>
    <xf numFmtId="0" fontId="7" fillId="3" borderId="1" xfId="73" applyFont="1" applyFill="1" applyBorder="1" applyAlignment="1">
      <alignment horizontal="left" vertical="center" wrapText="1"/>
    </xf>
    <xf numFmtId="0" fontId="7" fillId="3" borderId="1" xfId="75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6" fillId="3" borderId="1" xfId="45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/>
    </xf>
    <xf numFmtId="0" fontId="7" fillId="3" borderId="1" xfId="14" applyFont="1" applyFill="1" applyBorder="1" applyAlignment="1">
      <alignment horizontal="left" vertical="center"/>
    </xf>
    <xf numFmtId="0" fontId="31" fillId="3" borderId="1" xfId="12" applyFont="1" applyFill="1" applyBorder="1" applyAlignment="1">
      <alignment horizontal="center" vertical="center"/>
    </xf>
    <xf numFmtId="49" fontId="12" fillId="3" borderId="1" xfId="71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7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19" fillId="3" borderId="1" xfId="1" applyFont="1" applyFill="1" applyBorder="1" applyAlignment="1">
      <alignment horizontal="center" vertical="center" wrapText="1"/>
    </xf>
    <xf numFmtId="49" fontId="7" fillId="3" borderId="1" xfId="12" applyNumberFormat="1" applyFont="1" applyFill="1" applyBorder="1" applyAlignment="1">
      <alignment horizontal="left" vertical="center" wrapText="1"/>
    </xf>
    <xf numFmtId="0" fontId="32" fillId="3" borderId="1" xfId="12" applyFont="1" applyFill="1" applyBorder="1" applyAlignment="1">
      <alignment horizontal="center" vertical="center"/>
    </xf>
    <xf numFmtId="0" fontId="31" fillId="3" borderId="1" xfId="12" applyFont="1" applyFill="1" applyBorder="1" applyAlignment="1">
      <alignment horizontal="center" vertical="center" wrapText="1"/>
    </xf>
    <xf numFmtId="164" fontId="6" fillId="3" borderId="1" xfId="10" applyNumberFormat="1" applyFont="1" applyFill="1" applyBorder="1" applyAlignment="1">
      <alignment horizontal="center" vertical="center"/>
    </xf>
    <xf numFmtId="165" fontId="7" fillId="3" borderId="1" xfId="33" applyNumberFormat="1" applyFont="1" applyFill="1" applyBorder="1" applyAlignment="1">
      <alignment horizontal="center" vertical="center"/>
    </xf>
    <xf numFmtId="0" fontId="6" fillId="3" borderId="1" xfId="10" applyFont="1" applyFill="1" applyBorder="1" applyAlignment="1">
      <alignment horizontal="center" vertical="center"/>
    </xf>
    <xf numFmtId="0" fontId="6" fillId="3" borderId="1" xfId="70" applyFont="1" applyFill="1" applyBorder="1" applyAlignment="1">
      <alignment horizontal="center" vertical="center" wrapText="1"/>
    </xf>
    <xf numFmtId="0" fontId="7" fillId="3" borderId="1" xfId="70" applyFont="1" applyFill="1" applyBorder="1" applyAlignment="1">
      <alignment horizontal="left" vertical="center" wrapText="1"/>
    </xf>
    <xf numFmtId="49" fontId="32" fillId="3" borderId="1" xfId="192" applyNumberFormat="1" applyFont="1" applyFill="1" applyBorder="1" applyAlignment="1">
      <alignment horizontal="center" vertical="center"/>
    </xf>
    <xf numFmtId="0" fontId="31" fillId="3" borderId="1" xfId="192" applyFont="1" applyFill="1" applyBorder="1" applyAlignment="1">
      <alignment horizontal="center" vertical="center"/>
    </xf>
    <xf numFmtId="49" fontId="32" fillId="3" borderId="1" xfId="203" applyNumberFormat="1" applyFont="1" applyFill="1" applyBorder="1" applyAlignment="1">
      <alignment horizontal="center" vertical="center"/>
    </xf>
    <xf numFmtId="0" fontId="32" fillId="3" borderId="1" xfId="203" applyFont="1" applyFill="1" applyBorder="1" applyAlignment="1">
      <alignment horizontal="center" vertical="center"/>
    </xf>
    <xf numFmtId="0" fontId="19" fillId="3" borderId="1" xfId="45" applyFont="1" applyFill="1" applyBorder="1" applyAlignment="1">
      <alignment horizontal="center" vertical="center"/>
    </xf>
    <xf numFmtId="165" fontId="6" fillId="3" borderId="4" xfId="33" applyNumberFormat="1" applyFont="1" applyFill="1" applyBorder="1" applyAlignment="1">
      <alignment horizontal="center" vertical="center"/>
    </xf>
    <xf numFmtId="0" fontId="20" fillId="0" borderId="1" xfId="33" applyFont="1" applyFill="1" applyBorder="1" applyAlignment="1">
      <alignment horizontal="center" vertical="center" wrapText="1"/>
    </xf>
    <xf numFmtId="0" fontId="20" fillId="0" borderId="1" xfId="33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/>
    </xf>
    <xf numFmtId="0" fontId="10" fillId="0" borderId="1" xfId="33" applyFont="1" applyFill="1" applyBorder="1" applyAlignment="1">
      <alignment horizontal="center" vertical="center" textRotation="90"/>
    </xf>
    <xf numFmtId="164" fontId="6" fillId="0" borderId="0" xfId="10" applyNumberFormat="1" applyFont="1" applyFill="1" applyBorder="1" applyAlignment="1">
      <alignment horizontal="center" vertical="center"/>
    </xf>
    <xf numFmtId="165" fontId="7" fillId="0" borderId="0" xfId="33" applyNumberFormat="1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0" fontId="7" fillId="0" borderId="0" xfId="64" applyFont="1" applyFill="1" applyBorder="1" applyAlignment="1">
      <alignment horizontal="left" vertical="center" wrapText="1"/>
    </xf>
    <xf numFmtId="49" fontId="12" fillId="0" borderId="0" xfId="68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34" applyNumberFormat="1" applyFont="1" applyFill="1" applyBorder="1" applyAlignment="1">
      <alignment horizontal="left" vertical="center" wrapText="1"/>
    </xf>
    <xf numFmtId="49" fontId="32" fillId="0" borderId="0" xfId="390" applyNumberFormat="1" applyFont="1" applyFill="1" applyBorder="1" applyAlignment="1">
      <alignment horizontal="center" vertical="center"/>
    </xf>
    <xf numFmtId="0" fontId="32" fillId="0" borderId="0" xfId="390" applyFont="1" applyFill="1" applyBorder="1" applyAlignment="1">
      <alignment horizontal="center" vertical="center" wrapText="1"/>
    </xf>
    <xf numFmtId="0" fontId="31" fillId="0" borderId="0" xfId="390" applyFont="1" applyFill="1" applyBorder="1" applyAlignment="1">
      <alignment horizontal="center" vertical="center" wrapText="1"/>
    </xf>
    <xf numFmtId="0" fontId="11" fillId="0" borderId="1" xfId="69" applyFont="1" applyFill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>
      <alignment horizontal="center" vertical="center"/>
    </xf>
    <xf numFmtId="0" fontId="11" fillId="0" borderId="12" xfId="33" applyFont="1" applyFill="1" applyBorder="1" applyAlignment="1">
      <alignment horizontal="center" vertical="center" textRotation="90" wrapText="1"/>
    </xf>
    <xf numFmtId="0" fontId="11" fillId="0" borderId="7" xfId="33" applyFont="1" applyFill="1" applyBorder="1" applyAlignment="1">
      <alignment horizontal="center" vertical="center" textRotation="90" wrapText="1"/>
    </xf>
    <xf numFmtId="0" fontId="15" fillId="0" borderId="3" xfId="10" applyFont="1" applyBorder="1" applyAlignment="1">
      <alignment horizontal="center" vertical="center" textRotation="90" wrapText="1"/>
    </xf>
    <xf numFmtId="0" fontId="15" fillId="0" borderId="4" xfId="10" applyFont="1" applyBorder="1" applyAlignment="1">
      <alignment horizontal="center" vertical="center" textRotation="90" wrapText="1"/>
    </xf>
    <xf numFmtId="0" fontId="11" fillId="0" borderId="12" xfId="33" applyFont="1" applyBorder="1" applyAlignment="1">
      <alignment horizontal="center" vertical="center" textRotation="90" wrapText="1"/>
    </xf>
    <xf numFmtId="0" fontId="11" fillId="0" borderId="7" xfId="33" applyFont="1" applyBorder="1" applyAlignment="1">
      <alignment horizontal="center" vertical="center" textRotation="90" wrapText="1"/>
    </xf>
    <xf numFmtId="0" fontId="11" fillId="0" borderId="13" xfId="33" applyFont="1" applyBorder="1" applyAlignment="1">
      <alignment horizontal="center" vertical="center" wrapText="1"/>
    </xf>
    <xf numFmtId="0" fontId="11" fillId="0" borderId="14" xfId="33" applyFont="1" applyBorder="1" applyAlignment="1">
      <alignment horizontal="center" vertical="center" wrapText="1"/>
    </xf>
    <xf numFmtId="0" fontId="11" fillId="0" borderId="15" xfId="33" applyFont="1" applyBorder="1" applyAlignment="1">
      <alignment horizontal="center" vertical="center" wrapText="1"/>
    </xf>
    <xf numFmtId="0" fontId="11" fillId="0" borderId="12" xfId="33" applyFont="1" applyFill="1" applyBorder="1" applyAlignment="1">
      <alignment horizontal="center" vertical="center" wrapText="1"/>
    </xf>
    <xf numFmtId="0" fontId="11" fillId="0" borderId="7" xfId="33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center" vertical="center" wrapText="1"/>
    </xf>
    <xf numFmtId="0" fontId="10" fillId="0" borderId="4" xfId="5" applyFont="1" applyFill="1" applyBorder="1" applyAlignment="1"/>
    <xf numFmtId="0" fontId="11" fillId="0" borderId="10" xfId="10" applyFont="1" applyFill="1" applyBorder="1" applyAlignment="1">
      <alignment horizontal="center" vertical="center" textRotation="90" wrapText="1"/>
    </xf>
    <xf numFmtId="0" fontId="11" fillId="0" borderId="11" xfId="10" applyFont="1" applyFill="1" applyBorder="1" applyAlignment="1">
      <alignment horizontal="center" vertical="center" wrapText="1"/>
    </xf>
    <xf numFmtId="0" fontId="11" fillId="0" borderId="4" xfId="5" applyFont="1" applyFill="1" applyBorder="1" applyAlignment="1">
      <alignment horizontal="center" vertical="center" wrapText="1"/>
    </xf>
    <xf numFmtId="0" fontId="8" fillId="0" borderId="0" xfId="5" applyFont="1" applyAlignment="1">
      <alignment horizontal="center" vertical="center"/>
    </xf>
    <xf numFmtId="0" fontId="33" fillId="0" borderId="0" xfId="5" applyFont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27" fillId="0" borderId="0" xfId="5" applyFont="1" applyAlignment="1">
      <alignment horizontal="center" vertical="center"/>
    </xf>
    <xf numFmtId="0" fontId="11" fillId="0" borderId="0" xfId="5" applyFont="1" applyBorder="1" applyAlignment="1">
      <alignment horizontal="right"/>
    </xf>
    <xf numFmtId="0" fontId="11" fillId="0" borderId="16" xfId="33" applyFont="1" applyFill="1" applyBorder="1" applyAlignment="1">
      <alignment horizontal="center" vertical="center" wrapText="1"/>
    </xf>
    <xf numFmtId="0" fontId="11" fillId="0" borderId="17" xfId="33" applyFont="1" applyFill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textRotation="90" wrapText="1"/>
    </xf>
    <xf numFmtId="0" fontId="10" fillId="0" borderId="3" xfId="5" applyFont="1" applyBorder="1"/>
    <xf numFmtId="0" fontId="15" fillId="0" borderId="1" xfId="10" applyFont="1" applyBorder="1" applyAlignment="1">
      <alignment horizontal="center" vertical="center" textRotation="90" wrapText="1"/>
    </xf>
    <xf numFmtId="0" fontId="11" fillId="0" borderId="3" xfId="10" applyFont="1" applyBorder="1" applyAlignment="1">
      <alignment horizontal="center" vertical="center" wrapText="1"/>
    </xf>
    <xf numFmtId="0" fontId="11" fillId="0" borderId="4" xfId="10" applyFont="1" applyBorder="1" applyAlignment="1">
      <alignment horizontal="center" vertical="center" wrapText="1"/>
    </xf>
    <xf numFmtId="0" fontId="27" fillId="0" borderId="1" xfId="5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1" xfId="69" applyFont="1" applyFill="1" applyBorder="1" applyAlignment="1" applyProtection="1">
      <alignment horizontal="center" vertical="center"/>
      <protection locked="0"/>
    </xf>
    <xf numFmtId="0" fontId="7" fillId="0" borderId="24" xfId="69" applyFont="1" applyFill="1" applyBorder="1" applyAlignment="1" applyProtection="1">
      <alignment horizontal="center" vertical="center"/>
      <protection locked="0"/>
    </xf>
    <xf numFmtId="0" fontId="7" fillId="0" borderId="25" xfId="69" applyFont="1" applyFill="1" applyBorder="1" applyAlignment="1" applyProtection="1">
      <alignment horizontal="center" vertical="center"/>
      <protection locked="0"/>
    </xf>
    <xf numFmtId="0" fontId="11" fillId="0" borderId="1" xfId="33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1" fillId="0" borderId="1" xfId="33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1" fillId="0" borderId="1" xfId="10" applyFont="1" applyBorder="1" applyAlignment="1">
      <alignment horizontal="center" vertical="center" textRotation="90" wrapText="1"/>
    </xf>
    <xf numFmtId="0" fontId="11" fillId="0" borderId="1" xfId="1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5" xfId="10" applyFont="1" applyBorder="1" applyAlignment="1">
      <alignment horizontal="center" vertical="center" textRotation="90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/>
    <xf numFmtId="0" fontId="11" fillId="0" borderId="4" xfId="0" applyFont="1" applyFill="1" applyBorder="1" applyAlignment="1">
      <alignment horizontal="center" vertical="center" wrapText="1"/>
    </xf>
    <xf numFmtId="0" fontId="11" fillId="0" borderId="3" xfId="10" applyFont="1" applyBorder="1" applyAlignment="1">
      <alignment horizontal="center" vertical="center" textRotation="90" wrapText="1"/>
    </xf>
    <xf numFmtId="0" fontId="11" fillId="0" borderId="4" xfId="1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6" xfId="10" applyFont="1" applyFill="1" applyBorder="1" applyAlignment="1">
      <alignment horizontal="right"/>
    </xf>
    <xf numFmtId="0" fontId="11" fillId="0" borderId="1" xfId="10" applyFont="1" applyFill="1" applyBorder="1" applyAlignment="1">
      <alignment horizontal="center" vertical="center" textRotation="90" wrapText="1"/>
    </xf>
    <xf numFmtId="0" fontId="11" fillId="0" borderId="3" xfId="10" applyFont="1" applyFill="1" applyBorder="1" applyAlignment="1">
      <alignment horizontal="center" vertical="center" textRotation="90" wrapText="1"/>
    </xf>
    <xf numFmtId="0" fontId="11" fillId="0" borderId="3" xfId="69" applyFont="1" applyFill="1" applyBorder="1" applyAlignment="1" applyProtection="1">
      <alignment horizontal="center" vertical="center" textRotation="90" wrapText="1"/>
      <protection locked="0"/>
    </xf>
    <xf numFmtId="0" fontId="11" fillId="0" borderId="1" xfId="10" applyFont="1" applyFill="1" applyBorder="1" applyAlignment="1">
      <alignment horizontal="center" vertical="center" wrapText="1"/>
    </xf>
    <xf numFmtId="0" fontId="11" fillId="0" borderId="3" xfId="10" applyFont="1" applyFill="1" applyBorder="1" applyAlignment="1">
      <alignment horizontal="center" vertical="center" wrapText="1"/>
    </xf>
    <xf numFmtId="0" fontId="11" fillId="0" borderId="18" xfId="10" applyFont="1" applyFill="1" applyBorder="1" applyAlignment="1">
      <alignment horizontal="center" vertical="center" wrapText="1"/>
    </xf>
    <xf numFmtId="0" fontId="10" fillId="0" borderId="3" xfId="10" applyFont="1" applyFill="1" applyBorder="1"/>
    <xf numFmtId="0" fontId="15" fillId="0" borderId="1" xfId="10" applyFont="1" applyFill="1" applyBorder="1" applyAlignment="1">
      <alignment horizontal="center" vertical="center" textRotation="90" wrapText="1"/>
    </xf>
    <xf numFmtId="0" fontId="15" fillId="0" borderId="3" xfId="10" applyFont="1" applyFill="1" applyBorder="1" applyAlignment="1">
      <alignment horizontal="center" vertical="center" textRotation="90" wrapText="1"/>
    </xf>
    <xf numFmtId="0" fontId="15" fillId="0" borderId="18" xfId="10" applyFont="1" applyFill="1" applyBorder="1" applyAlignment="1">
      <alignment horizontal="center" vertical="center" textRotation="90" wrapText="1"/>
    </xf>
    <xf numFmtId="0" fontId="11" fillId="0" borderId="1" xfId="33" applyFont="1" applyFill="1" applyBorder="1" applyAlignment="1">
      <alignment horizontal="center" vertical="center" wrapText="1"/>
    </xf>
    <xf numFmtId="0" fontId="4" fillId="0" borderId="3" xfId="10" applyFont="1" applyFill="1" applyBorder="1" applyAlignment="1"/>
    <xf numFmtId="0" fontId="8" fillId="0" borderId="1" xfId="45" applyFont="1" applyFill="1" applyBorder="1" applyAlignment="1">
      <alignment horizontal="center" vertical="center"/>
    </xf>
    <xf numFmtId="0" fontId="4" fillId="0" borderId="1" xfId="10" applyFont="1" applyFill="1" applyBorder="1" applyAlignment="1"/>
    <xf numFmtId="0" fontId="27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1" fillId="0" borderId="12" xfId="33" applyFont="1" applyBorder="1" applyAlignment="1">
      <alignment horizontal="center" vertical="center" wrapText="1"/>
    </xf>
    <xf numFmtId="0" fontId="11" fillId="0" borderId="7" xfId="33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4" xfId="0" applyFont="1" applyBorder="1" applyAlignment="1"/>
    <xf numFmtId="0" fontId="11" fillId="0" borderId="10" xfId="10" applyFont="1" applyBorder="1" applyAlignment="1">
      <alignment horizontal="center" vertical="center" textRotation="90" wrapText="1"/>
    </xf>
    <xf numFmtId="0" fontId="11" fillId="0" borderId="11" xfId="1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6" xfId="33" applyFont="1" applyBorder="1" applyAlignment="1">
      <alignment horizontal="center" vertical="center" wrapText="1"/>
    </xf>
    <xf numFmtId="0" fontId="11" fillId="0" borderId="17" xfId="33" applyFont="1" applyBorder="1" applyAlignment="1">
      <alignment horizontal="center" vertical="center" wrapText="1"/>
    </xf>
    <xf numFmtId="164" fontId="7" fillId="0" borderId="21" xfId="33" applyNumberFormat="1" applyFont="1" applyBorder="1" applyAlignment="1">
      <alignment horizontal="center" vertical="center"/>
    </xf>
    <xf numFmtId="164" fontId="7" fillId="0" borderId="24" xfId="33" applyNumberFormat="1" applyFont="1" applyBorder="1" applyAlignment="1">
      <alignment horizontal="center" vertical="center"/>
    </xf>
    <xf numFmtId="164" fontId="7" fillId="0" borderId="25" xfId="33" applyNumberFormat="1" applyFont="1" applyBorder="1" applyAlignment="1">
      <alignment horizontal="center" vertical="center"/>
    </xf>
  </cellXfs>
  <cellStyles count="603">
    <cellStyle name="Excel_BuiltIn_Пояснение" xfId="1"/>
    <cellStyle name="Normal 2" xfId="2"/>
    <cellStyle name="Обычный" xfId="0" builtinId="0"/>
    <cellStyle name="Обычный 10" xfId="84"/>
    <cellStyle name="Обычный 10 2" xfId="3"/>
    <cellStyle name="Обычный 10 2 2" xfId="126"/>
    <cellStyle name="Обычный 10 2 3" xfId="201"/>
    <cellStyle name="Обычный 10 2 4" xfId="258"/>
    <cellStyle name="Обычный 10 2 5" xfId="89"/>
    <cellStyle name="Обычный 10 2 6" xfId="326"/>
    <cellStyle name="Обычный 10 2 7" xfId="283"/>
    <cellStyle name="Обычный 10 2 8" xfId="378"/>
    <cellStyle name="Обычный 10 2 9" xfId="402"/>
    <cellStyle name="Обычный 10 3" xfId="4"/>
    <cellStyle name="Обычный 10 3 2" xfId="133"/>
    <cellStyle name="Обычный 10 3 3" xfId="210"/>
    <cellStyle name="Обычный 10 3 4" xfId="253"/>
    <cellStyle name="Обычный 10 3 5" xfId="276"/>
    <cellStyle name="Обычный 10 3 6" xfId="321"/>
    <cellStyle name="Обычный 10 3 7" xfId="109"/>
    <cellStyle name="Обычный 10 3 8" xfId="375"/>
    <cellStyle name="Обычный 10 3 9" xfId="532"/>
    <cellStyle name="Обычный 10 4" xfId="158"/>
    <cellStyle name="Обычный 11" xfId="192"/>
    <cellStyle name="Обычный 11 10" xfId="5"/>
    <cellStyle name="Обычный 11 2" xfId="175"/>
    <cellStyle name="Обычный 11 3" xfId="480"/>
    <cellStyle name="Обычный 12" xfId="270"/>
    <cellStyle name="Обычный 12 2" xfId="528"/>
    <cellStyle name="Обычный 12 3" xfId="588"/>
    <cellStyle name="Обычный 13" xfId="203"/>
    <cellStyle name="Обычный 13 2" xfId="486"/>
    <cellStyle name="Обычный 13 3" xfId="531"/>
    <cellStyle name="Обычный 14" xfId="6"/>
    <cellStyle name="Обычный 14 2" xfId="125"/>
    <cellStyle name="Обычный 14 3" xfId="200"/>
    <cellStyle name="Обычный 14 4" xfId="254"/>
    <cellStyle name="Обычный 14 5" xfId="223"/>
    <cellStyle name="Обычный 14 6" xfId="322"/>
    <cellStyle name="Обычный 14 7" xfId="204"/>
    <cellStyle name="Обычный 14 8" xfId="376"/>
    <cellStyle name="Обычный 14 9" xfId="506"/>
    <cellStyle name="Обычный 15" xfId="7"/>
    <cellStyle name="Обычный 15 2" xfId="127"/>
    <cellStyle name="Обычный 15 3" xfId="202"/>
    <cellStyle name="Обычный 15 4" xfId="209"/>
    <cellStyle name="Обычный 15 5" xfId="88"/>
    <cellStyle name="Обычный 15 6" xfId="286"/>
    <cellStyle name="Обычный 15 7" xfId="246"/>
    <cellStyle name="Обычный 15 8" xfId="344"/>
    <cellStyle name="Обычный 15 9" xfId="548"/>
    <cellStyle name="Обычный 16" xfId="157"/>
    <cellStyle name="Обычный 17" xfId="339"/>
    <cellStyle name="Обычный 17 2" xfId="556"/>
    <cellStyle name="Обычный 17 3" xfId="596"/>
    <cellStyle name="Обычный 18" xfId="312"/>
    <cellStyle name="Обычный 18 2" xfId="545"/>
    <cellStyle name="Обычный 18 3" xfId="592"/>
    <cellStyle name="Обычный 19" xfId="390"/>
    <cellStyle name="Обычный 2" xfId="8"/>
    <cellStyle name="Обычный 2 10" xfId="164"/>
    <cellStyle name="Обычный 2 11" xfId="9"/>
    <cellStyle name="Обычный 2 12" xfId="117"/>
    <cellStyle name="Обычный 2 12 2" xfId="420"/>
    <cellStyle name="Обычный 2 12 2 2" xfId="444"/>
    <cellStyle name="Обычный 2 12 2 3" xfId="567"/>
    <cellStyle name="Обычный 2 12 3" xfId="442"/>
    <cellStyle name="Обычный 2 13" xfId="196"/>
    <cellStyle name="Обычный 2 14" xfId="160"/>
    <cellStyle name="Обычный 2 15" xfId="107"/>
    <cellStyle name="Обычный 2 16" xfId="108"/>
    <cellStyle name="Обычный 2 17" xfId="255"/>
    <cellStyle name="Обычный 2 18" xfId="538"/>
    <cellStyle name="Обычный 2 2" xfId="10"/>
    <cellStyle name="Обычный 2 2 10" xfId="11"/>
    <cellStyle name="Обычный 2 2 11" xfId="87"/>
    <cellStyle name="Обычный 2 2 12" xfId="165"/>
    <cellStyle name="Обычный 2 2 13" xfId="116"/>
    <cellStyle name="Обычный 2 2 13 2" xfId="421"/>
    <cellStyle name="Обычный 2 2 13 2 2" xfId="443"/>
    <cellStyle name="Обычный 2 2 13 2 3" xfId="576"/>
    <cellStyle name="Обычный 2 2 13 3" xfId="405"/>
    <cellStyle name="Обычный 2 2 14" xfId="195"/>
    <cellStyle name="Обычный 2 2 15" xfId="155"/>
    <cellStyle name="Обычный 2 2 16" xfId="277"/>
    <cellStyle name="Обычный 2 2 17" xfId="235"/>
    <cellStyle name="Обычный 2 2 18" xfId="207"/>
    <cellStyle name="Обычный 2 2 19" xfId="518"/>
    <cellStyle name="Обычный 2 2 2" xfId="12"/>
    <cellStyle name="Обычный 2 2 3" xfId="13"/>
    <cellStyle name="Обычный 2 2 4" xfId="14"/>
    <cellStyle name="Обычный 2 2 5" xfId="15"/>
    <cellStyle name="Обычный 2 2 5 10" xfId="570"/>
    <cellStyle name="Обычный 2 2 5 2" xfId="135"/>
    <cellStyle name="Обычный 2 2 5 2 2" xfId="136"/>
    <cellStyle name="Обычный 2 2 5 2 2 2" xfId="181"/>
    <cellStyle name="Обычный 2 2 5 2 2 2 2" xfId="182"/>
    <cellStyle name="Обычный 2 2 5 2 2 2 2 2" xfId="470"/>
    <cellStyle name="Обычный 2 2 5 2 2 2 2 2 2" xfId="471"/>
    <cellStyle name="Обычный 2 2 5 2 2 2 2 2 3" xfId="507"/>
    <cellStyle name="Обычный 2 2 5 2 2 2 2 3" xfId="493"/>
    <cellStyle name="Обычный 2 2 5 2 2 2 3" xfId="261"/>
    <cellStyle name="Обычный 2 2 5 2 2 2 4" xfId="295"/>
    <cellStyle name="Обычный 2 2 5 2 2 2 5" xfId="329"/>
    <cellStyle name="Обычный 2 2 5 2 2 2 6" xfId="355"/>
    <cellStyle name="Обычный 2 2 5 2 2 2 7" xfId="381"/>
    <cellStyle name="Обычный 2 2 5 2 2 2 8" xfId="408"/>
    <cellStyle name="Обычный 2 2 5 2 2 2 9" xfId="578"/>
    <cellStyle name="Обычный 2 2 5 2 2 3" xfId="260"/>
    <cellStyle name="Обычный 2 2 5 2 2 3 2" xfId="453"/>
    <cellStyle name="Обычный 2 2 5 2 2 3 2 2" xfId="520"/>
    <cellStyle name="Обычный 2 2 5 2 2 3 2 3" xfId="582"/>
    <cellStyle name="Обычный 2 2 5 2 2 3 3" xfId="575"/>
    <cellStyle name="Обычный 2 2 5 2 2 4" xfId="294"/>
    <cellStyle name="Обычный 2 2 5 2 2 5" xfId="328"/>
    <cellStyle name="Обычный 2 2 5 2 2 6" xfId="354"/>
    <cellStyle name="Обычный 2 2 5 2 2 7" xfId="380"/>
    <cellStyle name="Обычный 2 2 5 2 2 8" xfId="407"/>
    <cellStyle name="Обычный 2 2 5 2 2 9" xfId="540"/>
    <cellStyle name="Обычный 2 2 5 2 3" xfId="213"/>
    <cellStyle name="Обычный 2 2 5 2 3 2" xfId="452"/>
    <cellStyle name="Обычный 2 2 5 2 3 2 2" xfId="492"/>
    <cellStyle name="Обычный 2 2 5 2 3 2 3" xfId="483"/>
    <cellStyle name="Обычный 2 2 5 2 3 3" xfId="440"/>
    <cellStyle name="Обычный 2 2 5 2 4" xfId="221"/>
    <cellStyle name="Обычный 2 2 5 2 5" xfId="112"/>
    <cellStyle name="Обычный 2 2 5 2 6" xfId="85"/>
    <cellStyle name="Обычный 2 2 5 2 7" xfId="350"/>
    <cellStyle name="Обычный 2 2 5 2 8" xfId="348"/>
    <cellStyle name="Обычный 2 2 5 2 9" xfId="555"/>
    <cellStyle name="Обычный 2 2 5 3" xfId="168"/>
    <cellStyle name="Обычный 2 2 5 4" xfId="212"/>
    <cellStyle name="Обычный 2 2 5 4 2" xfId="422"/>
    <cellStyle name="Обычный 2 2 5 4 2 2" xfId="491"/>
    <cellStyle name="Обычный 2 2 5 4 2 3" xfId="464"/>
    <cellStyle name="Обычный 2 2 5 4 3" xfId="572"/>
    <cellStyle name="Обычный 2 2 5 5" xfId="241"/>
    <cellStyle name="Обычный 2 2 5 6" xfId="216"/>
    <cellStyle name="Обычный 2 2 5 7" xfId="311"/>
    <cellStyle name="Обычный 2 2 5 8" xfId="248"/>
    <cellStyle name="Обычный 2 2 5 9" xfId="369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2" xfId="21"/>
    <cellStyle name="Обычный 2 4" xfId="22"/>
    <cellStyle name="Обычный 2 4 10" xfId="159"/>
    <cellStyle name="Обычный 2 4 11" xfId="122"/>
    <cellStyle name="Обычный 2 4 12" xfId="284"/>
    <cellStyle name="Обычный 2 4 13" xfId="273"/>
    <cellStyle name="Обычный 2 4 14" xfId="308"/>
    <cellStyle name="Обычный 2 4 15" xfId="571"/>
    <cellStyle name="Обычный 2 4 2" xfId="23"/>
    <cellStyle name="Обычный 2 4 3" xfId="24"/>
    <cellStyle name="Обычный 2 4 3 10" xfId="557"/>
    <cellStyle name="Обычный 2 4 3 2" xfId="139"/>
    <cellStyle name="Обычный 2 4 3 2 2" xfId="140"/>
    <cellStyle name="Обычный 2 4 3 2 2 2" xfId="183"/>
    <cellStyle name="Обычный 2 4 3 2 2 2 2" xfId="184"/>
    <cellStyle name="Обычный 2 4 3 2 2 2 2 2" xfId="472"/>
    <cellStyle name="Обычный 2 4 3 2 2 2 2 2 2" xfId="473"/>
    <cellStyle name="Обычный 2 4 3 2 2 2 2 2 3" xfId="562"/>
    <cellStyle name="Обычный 2 4 3 2 2 2 2 3" xfId="400"/>
    <cellStyle name="Обычный 2 4 3 2 2 2 3" xfId="263"/>
    <cellStyle name="Обычный 2 4 3 2 2 2 4" xfId="297"/>
    <cellStyle name="Обычный 2 4 3 2 2 2 5" xfId="331"/>
    <cellStyle name="Обычный 2 4 3 2 2 2 6" xfId="357"/>
    <cellStyle name="Обычный 2 4 3 2 2 2 7" xfId="383"/>
    <cellStyle name="Обычный 2 4 3 2 2 2 8" xfId="410"/>
    <cellStyle name="Обычный 2 4 3 2 2 2 9" xfId="554"/>
    <cellStyle name="Обычный 2 4 3 2 2 3" xfId="262"/>
    <cellStyle name="Обычный 2 4 3 2 2 3 2" xfId="455"/>
    <cellStyle name="Обычный 2 4 3 2 2 3 2 2" xfId="521"/>
    <cellStyle name="Обычный 2 4 3 2 2 3 2 3" xfId="583"/>
    <cellStyle name="Обычный 2 4 3 2 2 3 3" xfId="551"/>
    <cellStyle name="Обычный 2 4 3 2 2 4" xfId="296"/>
    <cellStyle name="Обычный 2 4 3 2 2 5" xfId="330"/>
    <cellStyle name="Обычный 2 4 3 2 2 6" xfId="356"/>
    <cellStyle name="Обычный 2 4 3 2 2 7" xfId="382"/>
    <cellStyle name="Обычный 2 4 3 2 2 8" xfId="409"/>
    <cellStyle name="Обычный 2 4 3 2 2 9" xfId="569"/>
    <cellStyle name="Обычный 2 4 3 2 3" xfId="218"/>
    <cellStyle name="Обычный 2 4 3 2 3 2" xfId="454"/>
    <cellStyle name="Обычный 2 4 3 2 3 2 2" xfId="495"/>
    <cellStyle name="Обычный 2 4 3 2 3 2 3" xfId="536"/>
    <cellStyle name="Обычный 2 4 3 2 3 3" xfId="565"/>
    <cellStyle name="Обычный 2 4 3 2 4" xfId="111"/>
    <cellStyle name="Обычный 2 4 3 2 5" xfId="252"/>
    <cellStyle name="Обычный 2 4 3 2 6" xfId="153"/>
    <cellStyle name="Обычный 2 4 3 2 7" xfId="219"/>
    <cellStyle name="Обычный 2 4 3 2 8" xfId="236"/>
    <cellStyle name="Обычный 2 4 3 2 9" xfId="542"/>
    <cellStyle name="Обычный 2 4 3 3" xfId="170"/>
    <cellStyle name="Обычный 2 4 3 4" xfId="217"/>
    <cellStyle name="Обычный 2 4 3 4 2" xfId="424"/>
    <cellStyle name="Обычный 2 4 3 4 2 2" xfId="494"/>
    <cellStyle name="Обычный 2 4 3 4 2 3" xfId="512"/>
    <cellStyle name="Обычный 2 4 3 4 3" xfId="546"/>
    <cellStyle name="Обычный 2 4 3 5" xfId="205"/>
    <cellStyle name="Обычный 2 4 3 6" xfId="123"/>
    <cellStyle name="Обычный 2 4 3 7" xfId="113"/>
    <cellStyle name="Обычный 2 4 3 8" xfId="320"/>
    <cellStyle name="Обычный 2 4 3 9" xfId="318"/>
    <cellStyle name="Обычный 2 4 4" xfId="25"/>
    <cellStyle name="Обычный 2 4 5" xfId="26"/>
    <cellStyle name="Обычный 2 4 6" xfId="27"/>
    <cellStyle name="Обычный 2 4 7" xfId="93"/>
    <cellStyle name="Обычный 2 4 8" xfId="169"/>
    <cellStyle name="Обычный 2 4 9" xfId="110"/>
    <cellStyle name="Обычный 2 4 9 2" xfId="423"/>
    <cellStyle name="Обычный 2 4 9 2 2" xfId="439"/>
    <cellStyle name="Обычный 2 4 9 2 3" xfId="535"/>
    <cellStyle name="Обычный 2 4 9 3" xfId="560"/>
    <cellStyle name="Обычный 2 5" xfId="28"/>
    <cellStyle name="Обычный 2 5 10" xfId="579"/>
    <cellStyle name="Обычный 2 5 2" xfId="134"/>
    <cellStyle name="Обычный 2 5 2 2" xfId="144"/>
    <cellStyle name="Обычный 2 5 2 2 2" xfId="180"/>
    <cellStyle name="Обычный 2 5 2 2 2 2" xfId="185"/>
    <cellStyle name="Обычный 2 5 2 2 2 2 2" xfId="469"/>
    <cellStyle name="Обычный 2 5 2 2 2 2 2 2" xfId="474"/>
    <cellStyle name="Обычный 2 5 2 2 2 2 2 3" xfId="435"/>
    <cellStyle name="Обычный 2 5 2 2 2 2 3" xfId="544"/>
    <cellStyle name="Обычный 2 5 2 2 2 3" xfId="264"/>
    <cellStyle name="Обычный 2 5 2 2 2 4" xfId="298"/>
    <cellStyle name="Обычный 2 5 2 2 2 5" xfId="332"/>
    <cellStyle name="Обычный 2 5 2 2 2 6" xfId="358"/>
    <cellStyle name="Обычный 2 5 2 2 2 7" xfId="384"/>
    <cellStyle name="Обычный 2 5 2 2 2 8" xfId="411"/>
    <cellStyle name="Обычный 2 5 2 2 2 9" xfId="541"/>
    <cellStyle name="Обычный 2 5 2 2 3" xfId="259"/>
    <cellStyle name="Обычный 2 5 2 2 3 2" xfId="457"/>
    <cellStyle name="Обычный 2 5 2 2 3 2 2" xfId="519"/>
    <cellStyle name="Обычный 2 5 2 2 3 2 3" xfId="581"/>
    <cellStyle name="Обычный 2 5 2 2 3 3" xfId="566"/>
    <cellStyle name="Обычный 2 5 2 2 4" xfId="293"/>
    <cellStyle name="Обычный 2 5 2 2 5" xfId="327"/>
    <cellStyle name="Обычный 2 5 2 2 6" xfId="353"/>
    <cellStyle name="Обычный 2 5 2 2 7" xfId="379"/>
    <cellStyle name="Обычный 2 5 2 2 8" xfId="406"/>
    <cellStyle name="Обычный 2 5 2 2 9" xfId="552"/>
    <cellStyle name="Обычный 2 5 2 3" xfId="222"/>
    <cellStyle name="Обычный 2 5 2 3 2" xfId="451"/>
    <cellStyle name="Обычный 2 5 2 3 2 2" xfId="498"/>
    <cellStyle name="Обычный 2 5 2 3 2 3" xfId="485"/>
    <cellStyle name="Обычный 2 5 2 3 3" xfId="516"/>
    <cellStyle name="Обычный 2 5 2 4" xfId="214"/>
    <cellStyle name="Обычный 2 5 2 5" xfId="285"/>
    <cellStyle name="Обычный 2 5 2 6" xfId="287"/>
    <cellStyle name="Обычный 2 5 2 7" xfId="91"/>
    <cellStyle name="Обычный 2 5 2 8" xfId="232"/>
    <cellStyle name="Обычный 2 5 2 9" xfId="445"/>
    <cellStyle name="Обычный 2 5 3" xfId="171"/>
    <cellStyle name="Обычный 2 5 4" xfId="211"/>
    <cellStyle name="Обычный 2 5 4 2" xfId="425"/>
    <cellStyle name="Обычный 2 5 4 2 2" xfId="490"/>
    <cellStyle name="Обычный 2 5 4 2 3" xfId="438"/>
    <cellStyle name="Обычный 2 5 4 3" xfId="533"/>
    <cellStyle name="Обычный 2 5 5" xfId="251"/>
    <cellStyle name="Обычный 2 5 6" xfId="215"/>
    <cellStyle name="Обычный 2 5 7" xfId="319"/>
    <cellStyle name="Обычный 2 5 8" xfId="121"/>
    <cellStyle name="Обычный 2 5 9" xfId="374"/>
    <cellStyle name="Обычный 2 6" xfId="29"/>
    <cellStyle name="Обычный 2 7" xfId="30"/>
    <cellStyle name="Обычный 2 8" xfId="31"/>
    <cellStyle name="Обычный 2 9" xfId="86"/>
    <cellStyle name="Обычный 2_Выездка ноябрь 2010 г." xfId="32"/>
    <cellStyle name="Обычный 3" xfId="33"/>
    <cellStyle name="Обычный 3 2" xfId="34"/>
    <cellStyle name="Обычный 3 2 10" xfId="132"/>
    <cellStyle name="Обычный 3 2 2" xfId="35"/>
    <cellStyle name="Обычный 3 2 2 10" xfId="90"/>
    <cellStyle name="Обычный 3 2 2 11" xfId="130"/>
    <cellStyle name="Обычный 3 2 2 12" xfId="128"/>
    <cellStyle name="Обычный 3 2 2 13" xfId="289"/>
    <cellStyle name="Обычный 3 2 2 14" xfId="274"/>
    <cellStyle name="Обычный 3 2 2 15" xfId="463"/>
    <cellStyle name="Обычный 3 2 2 2" xfId="36"/>
    <cellStyle name="Обычный 3 2 2 2 10" xfId="559"/>
    <cellStyle name="Обычный 3 2 2 2 2" xfId="131"/>
    <cellStyle name="Обычный 3 2 2 2 2 10" xfId="508"/>
    <cellStyle name="Обычный 3 2 2 2 2 2" xfId="147"/>
    <cellStyle name="Обычный 3 2 2 2 2 2 2" xfId="163"/>
    <cellStyle name="Обычный 3 2 2 2 2 2 2 2" xfId="187"/>
    <cellStyle name="Обычный 3 2 2 2 2 2 2 2 2" xfId="194"/>
    <cellStyle name="Обычный 3 2 2 2 2 2 2 2 2 2" xfId="476"/>
    <cellStyle name="Обычный 3 2 2 2 2 2 2 2 2 2 2" xfId="482"/>
    <cellStyle name="Обычный 3 2 2 2 2 2 2 2 2 2 3" xfId="564"/>
    <cellStyle name="Обычный 3 2 2 2 2 2 2 2 2 3" xfId="497"/>
    <cellStyle name="Обычный 3 2 2 2 2 2 2 2 3" xfId="272"/>
    <cellStyle name="Обычный 3 2 2 2 2 2 2 2 4" xfId="305"/>
    <cellStyle name="Обычный 3 2 2 2 2 2 2 2 5" xfId="341"/>
    <cellStyle name="Обычный 3 2 2 2 2 2 2 2 6" xfId="366"/>
    <cellStyle name="Обычный 3 2 2 2 2 2 2 2 7" xfId="392"/>
    <cellStyle name="Обычный 3 2 2 2 2 2 2 2 8" xfId="419"/>
    <cellStyle name="Обычный 3 2 2 2 2 2 2 2 9" xfId="530"/>
    <cellStyle name="Обычный 3 2 2 2 2 2 2 3" xfId="266"/>
    <cellStyle name="Обычный 3 2 2 2 2 2 2 3 2" xfId="467"/>
    <cellStyle name="Обычный 3 2 2 2 2 2 2 3 2 2" xfId="525"/>
    <cellStyle name="Обычный 3 2 2 2 2 2 2 3 2 3" xfId="585"/>
    <cellStyle name="Обычный 3 2 2 2 2 2 2 3 3" xfId="142"/>
    <cellStyle name="Обычный 3 2 2 2 2 2 2 4" xfId="300"/>
    <cellStyle name="Обычный 3 2 2 2 2 2 2 5" xfId="334"/>
    <cellStyle name="Обычный 3 2 2 2 2 2 2 6" xfId="360"/>
    <cellStyle name="Обычный 3 2 2 2 2 2 2 7" xfId="386"/>
    <cellStyle name="Обычный 3 2 2 2 2 2 2 8" xfId="413"/>
    <cellStyle name="Обычный 3 2 2 2 2 2 2 9" xfId="561"/>
    <cellStyle name="Обычный 3 2 2 2 2 2 3" xfId="245"/>
    <cellStyle name="Обычный 3 2 2 2 2 2 3 2" xfId="459"/>
    <cellStyle name="Обычный 3 2 2 2 2 2 3 2 2" xfId="511"/>
    <cellStyle name="Обычный 3 2 2 2 2 2 3 2 3" xfId="436"/>
    <cellStyle name="Обычный 3 2 2 2 2 2 3 3" xfId="522"/>
    <cellStyle name="Обычный 3 2 2 2 2 2 4" xfId="281"/>
    <cellStyle name="Обычный 3 2 2 2 2 2 5" xfId="315"/>
    <cellStyle name="Обычный 3 2 2 2 2 2 6" xfId="347"/>
    <cellStyle name="Обычный 3 2 2 2 2 2 7" xfId="372"/>
    <cellStyle name="Обычный 3 2 2 2 2 2 8" xfId="398"/>
    <cellStyle name="Обычный 3 2 2 2 2 2 9" xfId="395"/>
    <cellStyle name="Обычный 3 2 2 2 2 3" xfId="179"/>
    <cellStyle name="Обычный 3 2 2 2 2 4" xfId="226"/>
    <cellStyle name="Обычный 3 2 2 2 2 4 2" xfId="450"/>
    <cellStyle name="Обычный 3 2 2 2 2 4 2 2" xfId="502"/>
    <cellStyle name="Обычный 3 2 2 2 2 4 2 3" xfId="499"/>
    <cellStyle name="Обычный 3 2 2 2 2 4 3" xfId="496"/>
    <cellStyle name="Обычный 3 2 2 2 2 5" xfId="115"/>
    <cellStyle name="Обычный 3 2 2 2 2 6" xfId="275"/>
    <cellStyle name="Обычный 3 2 2 2 2 7" xfId="154"/>
    <cellStyle name="Обычный 3 2 2 2 2 8" xfId="199"/>
    <cellStyle name="Обычный 3 2 2 2 2 9" xfId="197"/>
    <cellStyle name="Обычный 3 2 2 2 3" xfId="172"/>
    <cellStyle name="Обычный 3 2 2 2 4" xfId="208"/>
    <cellStyle name="Обычный 3 2 2 2 4 2" xfId="427"/>
    <cellStyle name="Обычный 3 2 2 2 4 2 2" xfId="489"/>
    <cellStyle name="Обычный 3 2 2 2 4 2 3" xfId="394"/>
    <cellStyle name="Обычный 3 2 2 2 4 3" xfId="568"/>
    <cellStyle name="Обычный 3 2 2 2 5" xfId="224"/>
    <cellStyle name="Обычный 3 2 2 2 6" xfId="288"/>
    <cellStyle name="Обычный 3 2 2 2 7" xfId="124"/>
    <cellStyle name="Обычный 3 2 2 2 8" xfId="349"/>
    <cellStyle name="Обычный 3 2 2 2 9" xfId="138"/>
    <cellStyle name="Обычный 3 2 2 3" xfId="37"/>
    <cellStyle name="Обычный 3 2 2 3 10" xfId="537"/>
    <cellStyle name="Обычный 3 2 2 3 2" xfId="146"/>
    <cellStyle name="Обычный 3 2 2 3 2 2" xfId="148"/>
    <cellStyle name="Обычный 3 2 2 3 2 2 2" xfId="186"/>
    <cellStyle name="Обычный 3 2 2 3 2 2 2 2" xfId="188"/>
    <cellStyle name="Обычный 3 2 2 3 2 2 2 2 2" xfId="475"/>
    <cellStyle name="Обычный 3 2 2 3 2 2 2 2 2 2" xfId="477"/>
    <cellStyle name="Обычный 3 2 2 3 2 2 2 2 2 3" xfId="573"/>
    <cellStyle name="Обычный 3 2 2 3 2 2 2 2 3" xfId="441"/>
    <cellStyle name="Обычный 3 2 2 3 2 2 2 3" xfId="267"/>
    <cellStyle name="Обычный 3 2 2 3 2 2 2 4" xfId="301"/>
    <cellStyle name="Обычный 3 2 2 3 2 2 2 5" xfId="335"/>
    <cellStyle name="Обычный 3 2 2 3 2 2 2 6" xfId="361"/>
    <cellStyle name="Обычный 3 2 2 3 2 2 2 7" xfId="387"/>
    <cellStyle name="Обычный 3 2 2 3 2 2 2 8" xfId="414"/>
    <cellStyle name="Обычный 3 2 2 3 2 2 2 9" xfId="447"/>
    <cellStyle name="Обычный 3 2 2 3 2 2 3" xfId="265"/>
    <cellStyle name="Обычный 3 2 2 3 2 2 3 2" xfId="460"/>
    <cellStyle name="Обычный 3 2 2 3 2 2 3 2 2" xfId="524"/>
    <cellStyle name="Обычный 3 2 2 3 2 2 3 2 3" xfId="584"/>
    <cellStyle name="Обычный 3 2 2 3 2 2 3 3" xfId="336"/>
    <cellStyle name="Обычный 3 2 2 3 2 2 4" xfId="299"/>
    <cellStyle name="Обычный 3 2 2 3 2 2 5" xfId="333"/>
    <cellStyle name="Обычный 3 2 2 3 2 2 6" xfId="359"/>
    <cellStyle name="Обычный 3 2 2 3 2 2 7" xfId="385"/>
    <cellStyle name="Обычный 3 2 2 3 2 2 8" xfId="412"/>
    <cellStyle name="Обычный 3 2 2 3 2 2 9" xfId="526"/>
    <cellStyle name="Обычный 3 2 2 3 2 3" xfId="227"/>
    <cellStyle name="Обычный 3 2 2 3 2 3 2" xfId="458"/>
    <cellStyle name="Обычный 3 2 2 3 2 3 2 2" xfId="503"/>
    <cellStyle name="Обычный 3 2 2 3 2 3 2 3" xfId="517"/>
    <cellStyle name="Обычный 3 2 2 3 2 3 3" xfId="539"/>
    <cellStyle name="Обычный 3 2 2 3 2 4" xfId="247"/>
    <cellStyle name="Обычный 3 2 2 3 2 5" xfId="105"/>
    <cellStyle name="Обычный 3 2 2 3 2 6" xfId="316"/>
    <cellStyle name="Обычный 3 2 2 3 2 7" xfId="228"/>
    <cellStyle name="Обычный 3 2 2 3 2 8" xfId="373"/>
    <cellStyle name="Обычный 3 2 2 3 2 9" xfId="456"/>
    <cellStyle name="Обычный 3 2 2 3 3" xfId="173"/>
    <cellStyle name="Обычный 3 2 2 3 4" xfId="225"/>
    <cellStyle name="Обычный 3 2 2 3 4 2" xfId="428"/>
    <cellStyle name="Обычный 3 2 2 3 4 2 2" xfId="501"/>
    <cellStyle name="Обычный 3 2 2 3 4 2 3" xfId="547"/>
    <cellStyle name="Обычный 3 2 2 3 4 3" xfId="553"/>
    <cellStyle name="Обычный 3 2 2 3 5" xfId="114"/>
    <cellStyle name="Обычный 3 2 2 3 6" xfId="282"/>
    <cellStyle name="Обычный 3 2 2 3 7" xfId="231"/>
    <cellStyle name="Обычный 3 2 2 3 8" xfId="343"/>
    <cellStyle name="Обычный 3 2 2 3 9" xfId="317"/>
    <cellStyle name="Обычный 3 2 2 4" xfId="38"/>
    <cellStyle name="Обычный 3 2 2 5" xfId="39"/>
    <cellStyle name="Обычный 3 2 2 6" xfId="40"/>
    <cellStyle name="Обычный 3 2 2 7" xfId="41"/>
    <cellStyle name="Обычный 3 2 2 7 2" xfId="42"/>
    <cellStyle name="Обычный 3 2 2 8" xfId="94"/>
    <cellStyle name="Обычный 3 2 2 9" xfId="106"/>
    <cellStyle name="Обычный 3 2 2 9 2" xfId="426"/>
    <cellStyle name="Обычный 3 2 2 9 2 2" xfId="437"/>
    <cellStyle name="Обычный 3 2 2 9 2 3" xfId="515"/>
    <cellStyle name="Обычный 3 2 2 9 3" xfId="577"/>
    <cellStyle name="Обычный 3 3 2" xfId="43"/>
    <cellStyle name="Обычный 3 4" xfId="44"/>
    <cellStyle name="Обычный 4" xfId="45"/>
    <cellStyle name="Обычный 4 2" xfId="46"/>
    <cellStyle name="Обычный 4 2 2" xfId="47"/>
    <cellStyle name="Обычный 4 2 3" xfId="150"/>
    <cellStyle name="Обычный 4 2 4" xfId="167"/>
    <cellStyle name="Обычный 4 2 5" xfId="430"/>
    <cellStyle name="Обычный 4 3" xfId="149"/>
    <cellStyle name="Обычный 4 4" xfId="166"/>
    <cellStyle name="Обычный 4 5" xfId="429"/>
    <cellStyle name="Обычный 5" xfId="48"/>
    <cellStyle name="Обычный 6" xfId="49"/>
    <cellStyle name="Обычный 6 2" xfId="50"/>
    <cellStyle name="Обычный 6 2 2" xfId="51"/>
    <cellStyle name="Обычный 6 3" xfId="52"/>
    <cellStyle name="Обычный 6 3 10" xfId="342"/>
    <cellStyle name="Обычный 6 3 2" xfId="53"/>
    <cellStyle name="Обычный 6 3 2 2" xfId="151"/>
    <cellStyle name="Обычный 6 3 2 3" xfId="233"/>
    <cellStyle name="Обычный 6 3 2 4" xfId="118"/>
    <cellStyle name="Обычный 6 3 2 5" xfId="198"/>
    <cellStyle name="Обычный 6 3 2 6" xfId="103"/>
    <cellStyle name="Обычный 6 3 2 7" xfId="307"/>
    <cellStyle name="Обычный 6 3 2 8" xfId="229"/>
    <cellStyle name="Обычный 6 3 2 9" xfId="504"/>
    <cellStyle name="Обычный 6 3 3" xfId="100"/>
    <cellStyle name="Обычный 6 3 4" xfId="101"/>
    <cellStyle name="Обычный 6 3 5" xfId="141"/>
    <cellStyle name="Обычный 6 3 6" xfId="242"/>
    <cellStyle name="Обычный 6 3 7" xfId="290"/>
    <cellStyle name="Обычный 6 3 8" xfId="98"/>
    <cellStyle name="Обычный 6 3 9" xfId="352"/>
    <cellStyle name="Обычный 6 4" xfId="54"/>
    <cellStyle name="Обычный 7" xfId="82"/>
    <cellStyle name="Обычный 7 10" xfId="256"/>
    <cellStyle name="Обычный 7 11" xfId="119"/>
    <cellStyle name="Обычный 7 12" xfId="96"/>
    <cellStyle name="Обычный 7 13" xfId="176"/>
    <cellStyle name="Обычный 7 14" xfId="137"/>
    <cellStyle name="Обычный 7 2" xfId="55"/>
    <cellStyle name="Обычный 7 3" xfId="56"/>
    <cellStyle name="Обычный 7 3 10" xfId="404"/>
    <cellStyle name="Обычный 7 3 2" xfId="129"/>
    <cellStyle name="Обычный 7 3 2 10" xfId="415"/>
    <cellStyle name="Обычный 7 3 2 2" xfId="152"/>
    <cellStyle name="Обычный 7 3 2 2 2" xfId="162"/>
    <cellStyle name="Обычный 7 3 2 2 2 2" xfId="190"/>
    <cellStyle name="Обычный 7 3 2 2 2 2 2" xfId="193"/>
    <cellStyle name="Обычный 7 3 2 2 2 2 2 2" xfId="479"/>
    <cellStyle name="Обычный 7 3 2 2 2 2 2 2 2" xfId="481"/>
    <cellStyle name="Обычный 7 3 2 2 2 2 2 2 3" xfId="574"/>
    <cellStyle name="Обычный 7 3 2 2 2 2 2 3" xfId="550"/>
    <cellStyle name="Обычный 7 3 2 2 2 2 3" xfId="271"/>
    <cellStyle name="Обычный 7 3 2 2 2 2 4" xfId="304"/>
    <cellStyle name="Обычный 7 3 2 2 2 2 5" xfId="340"/>
    <cellStyle name="Обычный 7 3 2 2 2 2 6" xfId="365"/>
    <cellStyle name="Обычный 7 3 2 2 2 2 7" xfId="391"/>
    <cellStyle name="Обычный 7 3 2 2 2 2 8" xfId="418"/>
    <cellStyle name="Обычный 7 3 2 2 2 2 9" xfId="462"/>
    <cellStyle name="Обычный 7 3 2 2 2 3" xfId="268"/>
    <cellStyle name="Обычный 7 3 2 2 2 3 2" xfId="466"/>
    <cellStyle name="Обычный 7 3 2 2 2 3 2 2" xfId="527"/>
    <cellStyle name="Обычный 7 3 2 2 2 3 2 3" xfId="586"/>
    <cellStyle name="Обычный 7 3 2 2 2 3 3" xfId="92"/>
    <cellStyle name="Обычный 7 3 2 2 2 4" xfId="302"/>
    <cellStyle name="Обычный 7 3 2 2 2 5" xfId="337"/>
    <cellStyle name="Обычный 7 3 2 2 2 6" xfId="363"/>
    <cellStyle name="Обычный 7 3 2 2 2 7" xfId="388"/>
    <cellStyle name="Обычный 7 3 2 2 2 8" xfId="416"/>
    <cellStyle name="Обычный 7 3 2 2 2 9" xfId="500"/>
    <cellStyle name="Обычный 7 3 2 2 3" xfId="244"/>
    <cellStyle name="Обычный 7 3 2 2 3 2" xfId="461"/>
    <cellStyle name="Обычный 7 3 2 2 3 2 2" xfId="510"/>
    <cellStyle name="Обычный 7 3 2 2 3 2 3" xfId="549"/>
    <cellStyle name="Обычный 7 3 2 2 3 3" xfId="529"/>
    <cellStyle name="Обычный 7 3 2 2 4" xfId="280"/>
    <cellStyle name="Обычный 7 3 2 2 5" xfId="314"/>
    <cellStyle name="Обычный 7 3 2 2 6" xfId="346"/>
    <cellStyle name="Обычный 7 3 2 2 7" xfId="371"/>
    <cellStyle name="Обычный 7 3 2 2 8" xfId="397"/>
    <cellStyle name="Обычный 7 3 2 2 9" xfId="324"/>
    <cellStyle name="Обычный 7 3 2 3" xfId="178"/>
    <cellStyle name="Обычный 7 3 2 4" xfId="234"/>
    <cellStyle name="Обычный 7 3 2 4 2" xfId="449"/>
    <cellStyle name="Обычный 7 3 2 4 2 2" xfId="505"/>
    <cellStyle name="Обычный 7 3 2 4 2 3" xfId="393"/>
    <cellStyle name="Обычный 7 3 2 4 3" xfId="487"/>
    <cellStyle name="Обычный 7 3 2 5" xfId="238"/>
    <cellStyle name="Обычный 7 3 2 6" xfId="237"/>
    <cellStyle name="Обычный 7 3 2 7" xfId="309"/>
    <cellStyle name="Обычный 7 3 2 8" xfId="323"/>
    <cellStyle name="Обычный 7 3 2 9" xfId="367"/>
    <cellStyle name="Обычный 7 3 3" xfId="174"/>
    <cellStyle name="Обычный 7 3 4" xfId="206"/>
    <cellStyle name="Обычный 7 3 4 2" xfId="431"/>
    <cellStyle name="Обычный 7 3 4 2 2" xfId="488"/>
    <cellStyle name="Обычный 7 3 4 2 3" xfId="399"/>
    <cellStyle name="Обычный 7 3 4 3" xfId="558"/>
    <cellStyle name="Обычный 7 3 5" xfId="239"/>
    <cellStyle name="Обычный 7 3 6" xfId="250"/>
    <cellStyle name="Обычный 7 3 7" xfId="310"/>
    <cellStyle name="Обычный 7 3 8" xfId="230"/>
    <cellStyle name="Обычный 7 3 9" xfId="368"/>
    <cellStyle name="Обычный 7 4" xfId="57"/>
    <cellStyle name="Обычный 7 5" xfId="58"/>
    <cellStyle name="Обычный 7 6" xfId="59"/>
    <cellStyle name="Обычный 7 7" xfId="102"/>
    <cellStyle name="Обычный 7 8" xfId="189"/>
    <cellStyle name="Обычный 7 8 2" xfId="434"/>
    <cellStyle name="Обычный 7 8 2 2" xfId="478"/>
    <cellStyle name="Обычный 7 8 2 3" xfId="563"/>
    <cellStyle name="Обычный 7 8 3" xfId="448"/>
    <cellStyle name="Обычный 7 9" xfId="143"/>
    <cellStyle name="Обычный 8" xfId="60"/>
    <cellStyle name="Обычный 8 2" xfId="61"/>
    <cellStyle name="Обычный 8 2 2" xfId="104"/>
    <cellStyle name="Обычный 8 2 3" xfId="99"/>
    <cellStyle name="Обычный 8 2 4" xfId="145"/>
    <cellStyle name="Обычный 8 2 5" xfId="97"/>
    <cellStyle name="Обычный 8 2 6" xfId="278"/>
    <cellStyle name="Обычный 8 2 7" xfId="95"/>
    <cellStyle name="Обычный 8 2 8" xfId="292"/>
    <cellStyle name="Обычный 8 2 9" xfId="306"/>
    <cellStyle name="Обычный 9" xfId="62"/>
    <cellStyle name="Обычный_Выездка ноябрь 2010 г. 2 2 2" xfId="63"/>
    <cellStyle name="Обычный_Выездка ноябрь 2010 г. 2 2 2 2 2" xfId="81"/>
    <cellStyle name="Обычный_Детские выездка.xls5" xfId="64"/>
    <cellStyle name="Обычный_Детские выездка.xls5_старт фаворит" xfId="65"/>
    <cellStyle name="Обычный_конкур f 2" xfId="66"/>
    <cellStyle name="Обычный_конкур1" xfId="67"/>
    <cellStyle name="Обычный_конкур1 2" xfId="68"/>
    <cellStyle name="Обычный_Лист Microsoft Excel" xfId="69"/>
    <cellStyle name="Обычный_Лист1 2" xfId="70"/>
    <cellStyle name="Обычный_Лист1 2 2 2" xfId="71"/>
    <cellStyle name="Обычный_Нижний-10" xfId="72"/>
    <cellStyle name="Обычный_Россия (В) юниоры" xfId="73"/>
    <cellStyle name="Обычный_Тех.рез.езда молод.лош." xfId="74"/>
    <cellStyle name="Обычный_ЧМ выездка" xfId="75"/>
    <cellStyle name="то" xfId="76"/>
    <cellStyle name="то 2" xfId="77"/>
    <cellStyle name="то 2 2" xfId="156"/>
    <cellStyle name="то 2 2 2" xfId="191"/>
    <cellStyle name="то 2 2 2 2" xfId="240"/>
    <cellStyle name="то 2 2 3" xfId="269"/>
    <cellStyle name="то 2 2 3 2" xfId="587"/>
    <cellStyle name="то 2 2 4" xfId="303"/>
    <cellStyle name="то 2 2 4 2" xfId="591"/>
    <cellStyle name="то 2 2 5" xfId="338"/>
    <cellStyle name="то 2 2 5 2" xfId="595"/>
    <cellStyle name="то 2 2 6" xfId="364"/>
    <cellStyle name="то 2 2 6 2" xfId="599"/>
    <cellStyle name="то 2 2 7" xfId="389"/>
    <cellStyle name="то 2 2 7 2" xfId="602"/>
    <cellStyle name="то 2 2 8" xfId="417"/>
    <cellStyle name="то 2 2 9" xfId="401"/>
    <cellStyle name="то 2 3" xfId="249"/>
    <cellStyle name="то 3" xfId="78"/>
    <cellStyle name="то 3 2" xfId="161"/>
    <cellStyle name="то 3 2 2" xfId="465"/>
    <cellStyle name="то 3 2 2 2" xfId="220"/>
    <cellStyle name="то 3 2 3" xfId="484"/>
    <cellStyle name="то 3 3" xfId="243"/>
    <cellStyle name="то 3 3 2" xfId="432"/>
    <cellStyle name="то 3 3 2 2" xfId="509"/>
    <cellStyle name="то 3 3 2 3" xfId="534"/>
    <cellStyle name="то 3 4" xfId="279"/>
    <cellStyle name="то 3 4 2" xfId="589"/>
    <cellStyle name="то 3 5" xfId="313"/>
    <cellStyle name="то 3 5 2" xfId="593"/>
    <cellStyle name="то 3 6" xfId="345"/>
    <cellStyle name="то 3 6 2" xfId="597"/>
    <cellStyle name="то 3 7" xfId="370"/>
    <cellStyle name="то 3 7 2" xfId="600"/>
    <cellStyle name="то 3 8" xfId="396"/>
    <cellStyle name="то 3 9" xfId="362"/>
    <cellStyle name="то 4" xfId="79"/>
    <cellStyle name="то 4 2" xfId="177"/>
    <cellStyle name="то 4 2 2" xfId="433"/>
    <cellStyle name="то 4 2 2 2" xfId="468"/>
    <cellStyle name="то 4 2 2 3" xfId="514"/>
    <cellStyle name="то 4 3" xfId="257"/>
    <cellStyle name="то 4 3 2" xfId="580"/>
    <cellStyle name="то 4 4" xfId="291"/>
    <cellStyle name="то 4 4 2" xfId="590"/>
    <cellStyle name="то 4 5" xfId="325"/>
    <cellStyle name="то 4 5 2" xfId="594"/>
    <cellStyle name="то 4 6" xfId="351"/>
    <cellStyle name="то 4 6 2" xfId="598"/>
    <cellStyle name="то 4 7" xfId="377"/>
    <cellStyle name="то 4 7 2" xfId="601"/>
    <cellStyle name="то 4 8" xfId="403"/>
    <cellStyle name="то 4 9" xfId="513"/>
    <cellStyle name="то 5" xfId="80"/>
    <cellStyle name="то 5 2" xfId="543"/>
    <cellStyle name="то 6" xfId="120"/>
    <cellStyle name="то 6 2" xfId="446"/>
    <cellStyle name="то 6 3" xfId="523"/>
    <cellStyle name="то 7" xfId="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2</xdr:row>
      <xdr:rowOff>45720</xdr:rowOff>
    </xdr:to>
    <xdr:pic>
      <xdr:nvPicPr>
        <xdr:cNvPr id="179645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64105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190500</xdr:colOff>
      <xdr:row>0</xdr:row>
      <xdr:rowOff>0</xdr:rowOff>
    </xdr:from>
    <xdr:to>
      <xdr:col>21</xdr:col>
      <xdr:colOff>552450</xdr:colOff>
      <xdr:row>3</xdr:row>
      <xdr:rowOff>19050</xdr:rowOff>
    </xdr:to>
    <xdr:pic>
      <xdr:nvPicPr>
        <xdr:cNvPr id="17964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63300" y="0"/>
          <a:ext cx="113919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2</xdr:row>
      <xdr:rowOff>45720</xdr:rowOff>
    </xdr:to>
    <xdr:pic>
      <xdr:nvPicPr>
        <xdr:cNvPr id="2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64105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190500</xdr:colOff>
      <xdr:row>0</xdr:row>
      <xdr:rowOff>0</xdr:rowOff>
    </xdr:from>
    <xdr:to>
      <xdr:col>21</xdr:col>
      <xdr:colOff>552450</xdr:colOff>
      <xdr:row>3</xdr:row>
      <xdr:rowOff>19050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63300" y="0"/>
          <a:ext cx="113919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8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70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0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2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4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2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41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2468880" y="47015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45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65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2468880" y="47015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198120</xdr:colOff>
      <xdr:row>0</xdr:row>
      <xdr:rowOff>0</xdr:rowOff>
    </xdr:from>
    <xdr:to>
      <xdr:col>21</xdr:col>
      <xdr:colOff>556260</xdr:colOff>
      <xdr:row>3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88140" y="0"/>
          <a:ext cx="113538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196215</xdr:colOff>
      <xdr:row>2</xdr:row>
      <xdr:rowOff>150495</xdr:rowOff>
    </xdr:to>
    <xdr:pic>
      <xdr:nvPicPr>
        <xdr:cNvPr id="3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2672715" cy="902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196215</xdr:colOff>
      <xdr:row>2</xdr:row>
      <xdr:rowOff>150495</xdr:rowOff>
    </xdr:to>
    <xdr:pic>
      <xdr:nvPicPr>
        <xdr:cNvPr id="4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2672715" cy="902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58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70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60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62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74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82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41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184785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45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65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251460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48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48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0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3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4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5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6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69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77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95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01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07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11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17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21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23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29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39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54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58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62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72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74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76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88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90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92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94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00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68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70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74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75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79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80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82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85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88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89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90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92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93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94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96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98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799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800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801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0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0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1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1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1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1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1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1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2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2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2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2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2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2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3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3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3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3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3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3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3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4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4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4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4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5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5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6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6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6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6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7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7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7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8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8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8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8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9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9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9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0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0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0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0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1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1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1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1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1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1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2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2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2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2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3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3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3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3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3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3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6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6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6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7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7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7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7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8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8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9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9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9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0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0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0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0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0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0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1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1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1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2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2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2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3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3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3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4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4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4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8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8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8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2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2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2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2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3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3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4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4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4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4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4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5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5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6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6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6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7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7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7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8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8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9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9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9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9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0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0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0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0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0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1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1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1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1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1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2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2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3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3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4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4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5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5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5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5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5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6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6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6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6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6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6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7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7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7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7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7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8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8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285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289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291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293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295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297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01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09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11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13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17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3520440" y="9921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30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33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39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45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48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57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59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61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3520440" y="9921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69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70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73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75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77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81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85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87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89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91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93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97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399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401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403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245745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3520440" y="10325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05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07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09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13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17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19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21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22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24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26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28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29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32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39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312420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3520440" y="10325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46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48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54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62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64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66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70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72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74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76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78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80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81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486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488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490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492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494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496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498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00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02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04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06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08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10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12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14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18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22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26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29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1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2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4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5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8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0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2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3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5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7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8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0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1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5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6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7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8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60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61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62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66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67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68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1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3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4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6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8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0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1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3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4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6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8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0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2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4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6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7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8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9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601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5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9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3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5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1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5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7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1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2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3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4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6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7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9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41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42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43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2468880" y="775716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6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8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0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2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6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0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2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4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6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8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0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2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6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8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80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82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2468880" y="775716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686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690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694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696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698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02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04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08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10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12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14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18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20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26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28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30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34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36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38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40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42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44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46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50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52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54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56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58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60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62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66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68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70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72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74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76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78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80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82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84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86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88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90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92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94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96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98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800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802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24688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06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10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12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14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16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18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20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22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24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26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28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30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32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34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36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38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42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24688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4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4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5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5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5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5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6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6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6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7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7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7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7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8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8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88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88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89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89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89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89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0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0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0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0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0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1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1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1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1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2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2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2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2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3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3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3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3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4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4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4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4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5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5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5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5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6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6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6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6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7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7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7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7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8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8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9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9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9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0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0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0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0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1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1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1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1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2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2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2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2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2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3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3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3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3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3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4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4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4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4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5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5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5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6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6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6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6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7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7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7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8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8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8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8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9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9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9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9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9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0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0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0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0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0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1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1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1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1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2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2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2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2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3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3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3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3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3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4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4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4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4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4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5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5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5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5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5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6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6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66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68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70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72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74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76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78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80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82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84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86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88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90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92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94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96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98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00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02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06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08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10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12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14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16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18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20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22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24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26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28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30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32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34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36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38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40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42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4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4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5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5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5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5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5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6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6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6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6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7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7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7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7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7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8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8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8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8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9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9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9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9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9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0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0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0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1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1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1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1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1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2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2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2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2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3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3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3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3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3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4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4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4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4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4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5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5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5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5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5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6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6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6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7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7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7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7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8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8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8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8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8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9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9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9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9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9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40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40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06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08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10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12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14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16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18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20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22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24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26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28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30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32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34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36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38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40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42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46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48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50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52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54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56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58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60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62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64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66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68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70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72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74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76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78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80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82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486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488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490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492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494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496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498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00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02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04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06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08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10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12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14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16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18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20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22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26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28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30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32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34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36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38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40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42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44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46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48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50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52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54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56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58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60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62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66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68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70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72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74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76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78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80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82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84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86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88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90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92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94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96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98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600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602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3520440" y="131521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06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08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10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12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14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16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18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20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22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24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28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30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32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34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36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38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40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42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3520440" y="131521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28575</xdr:rowOff>
    </xdr:from>
    <xdr:to>
      <xdr:col>5</xdr:col>
      <xdr:colOff>76200</xdr:colOff>
      <xdr:row>13</xdr:row>
      <xdr:rowOff>257175</xdr:rowOff>
    </xdr:to>
    <xdr:sp macro="" textlink="">
      <xdr:nvSpPr>
        <xdr:cNvPr id="2644" name="Text Box 3"/>
        <xdr:cNvSpPr txBox="1">
          <a:spLocks noChangeArrowheads="1"/>
        </xdr:cNvSpPr>
      </xdr:nvSpPr>
      <xdr:spPr bwMode="auto">
        <a:xfrm>
          <a:off x="3520440" y="13180695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46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48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50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52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54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56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58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60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62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64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66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68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70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72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74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76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78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80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82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86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88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90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92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94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96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98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00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02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04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06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08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10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12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14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16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18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20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22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26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28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30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32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34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36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38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40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42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44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46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48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50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52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54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56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58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60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62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66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68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70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72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74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76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78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80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82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84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86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88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90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92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94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96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98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800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802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365760</xdr:colOff>
      <xdr:row>0</xdr:row>
      <xdr:rowOff>68580</xdr:rowOff>
    </xdr:from>
    <xdr:to>
      <xdr:col>22</xdr:col>
      <xdr:colOff>373380</xdr:colOff>
      <xdr:row>3</xdr:row>
      <xdr:rowOff>45720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58600" y="68580"/>
          <a:ext cx="105918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203835</xdr:colOff>
      <xdr:row>2</xdr:row>
      <xdr:rowOff>150495</xdr:rowOff>
    </xdr:to>
    <xdr:pic>
      <xdr:nvPicPr>
        <xdr:cNvPr id="3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2672715" cy="902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203835</xdr:colOff>
      <xdr:row>2</xdr:row>
      <xdr:rowOff>150495</xdr:rowOff>
    </xdr:to>
    <xdr:pic>
      <xdr:nvPicPr>
        <xdr:cNvPr id="4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2672715" cy="902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9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0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0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1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1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5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5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6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7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7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7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8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9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9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9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0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6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7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7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7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7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8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8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8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8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8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9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9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9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9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9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9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79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0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0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0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0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1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1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1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1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1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1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2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2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2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2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2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2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3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3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3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3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3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3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3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4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4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4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4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5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5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6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6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6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6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7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7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7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8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8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8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8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2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2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2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2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6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6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6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6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7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7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7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7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8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8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9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9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9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00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00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00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0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0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0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1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1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1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2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2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2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3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3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3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4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4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4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8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8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8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2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2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2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2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3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3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4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4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4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4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4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5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5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6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6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6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7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7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7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8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8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9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9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9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9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20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20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05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07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09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10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12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15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17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18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20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26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33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35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41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2468880" y="87706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49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51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53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55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57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59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61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65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66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67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68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69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71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73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75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77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79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81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83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2468880" y="87706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8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8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9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9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9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9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0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0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1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1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1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3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3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3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4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4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5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5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6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69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70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73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75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77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81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85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87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89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91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93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97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99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01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03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05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07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09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3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7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9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1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2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4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6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8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9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2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9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46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48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54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62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64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66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70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72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74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76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78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80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81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24688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86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88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90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92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94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96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98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00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02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04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06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08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10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12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14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18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22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24688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26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29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1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2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4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5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8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0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2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3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5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7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8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0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1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5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6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7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8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60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61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62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24688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66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67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68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1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3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4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6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8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0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1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3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4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6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8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0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2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4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6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7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8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9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601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24688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5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9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3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5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1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5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7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1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2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3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4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6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7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9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41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42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43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6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8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0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2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6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0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2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4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6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8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0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2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6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8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80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82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68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69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69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69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69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0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0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0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1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1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1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1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2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184785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2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2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3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3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3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3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4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4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4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4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5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5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5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5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5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6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6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251460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6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6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7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7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7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7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7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8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8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8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8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8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9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9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9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9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9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0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0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0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1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1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1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1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1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2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2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2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2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2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3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3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3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3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3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4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4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4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5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5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5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5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6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6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6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7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7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7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7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8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8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8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8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9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9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9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9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0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0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0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0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0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1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1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1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1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2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2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2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2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3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3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3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3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4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4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4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4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5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5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5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5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6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6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6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6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7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7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7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7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8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8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9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9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9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0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0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0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0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1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1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1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1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2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2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2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2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2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3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3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3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3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3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4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4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4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4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5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5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5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6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6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6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6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7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7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7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8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8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8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8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9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9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9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9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9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0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0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0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0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0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1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1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1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1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2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2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2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2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3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3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3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3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3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4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4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4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4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4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5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5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5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5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5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6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6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6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6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7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7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7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7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7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8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8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8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8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8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9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9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9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9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9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0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0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0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0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1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1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1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1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1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2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2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2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2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2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3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3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3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3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3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4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4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4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4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5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5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5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5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5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6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6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6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6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7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7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7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7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7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8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8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8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8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9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9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9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9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9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0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0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0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1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1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1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1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1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2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2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2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2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3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3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3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3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3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4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4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4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4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4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5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5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5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5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5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6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6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6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7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7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7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7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8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8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8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8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8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9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9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9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9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9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0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0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0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0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1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1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1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1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1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2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2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2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2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2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3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3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3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3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3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4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4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4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4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5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5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5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5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5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6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6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6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6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6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7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7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7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7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7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8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8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8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8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9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9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9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9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9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0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0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0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0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0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1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1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1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1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1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2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2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2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2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3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3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3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3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3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4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4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4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4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4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5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5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5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5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5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6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6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6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6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7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7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7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7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7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8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8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8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8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8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9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9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9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9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9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0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0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0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0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1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1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1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1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1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2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2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2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2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3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3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3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3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3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4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4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4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4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4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5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5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5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5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5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6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6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6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6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6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7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7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7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7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7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8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8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8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8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9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9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9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9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9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0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0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0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0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0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1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1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1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1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1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2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2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2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2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3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3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3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3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3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4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4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4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4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4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5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5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5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5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5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6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6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6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6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7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7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7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7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7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8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8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8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8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8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9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9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9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9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9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0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0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0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0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1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1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1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1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1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2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2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2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2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2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3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3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3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3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3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4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4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4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4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5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5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5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5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5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6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6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6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6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7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7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7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7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7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8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8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8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8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8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9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9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9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9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9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0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0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0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0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0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1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1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1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1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1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2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2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2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2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3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3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3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3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3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4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4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4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4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4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5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5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5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5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5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6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6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6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6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7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7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7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7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7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8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8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8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8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8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9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9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9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9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9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0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0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0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0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0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1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1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1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1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1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2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2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2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2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2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3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3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3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3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3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4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4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4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4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5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5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5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5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5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6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6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6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6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6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7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7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7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7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8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8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8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8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9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9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9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9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0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0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0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0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0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1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1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1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1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1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2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2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2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2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3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3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3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3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3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4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4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4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4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4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5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5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5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5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5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6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6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6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6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7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7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7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7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7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8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8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8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8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8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9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9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9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9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9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0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0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0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0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1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1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1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1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1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2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2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2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2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2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3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3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3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3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3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4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4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4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4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5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5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5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5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5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6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6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6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6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6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7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7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7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7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7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8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8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8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8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9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9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9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9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9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0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0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0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0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0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1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1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1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1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1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2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2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2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3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3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3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3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3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4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4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4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4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4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5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5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5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5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5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6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6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36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6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6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7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7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7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7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7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8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8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8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8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8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9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9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9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9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9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0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0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0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0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1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1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1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1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1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2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2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2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2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2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3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3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3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3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3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4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4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4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4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4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5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5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5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5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5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6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6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6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6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6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7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7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7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7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8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8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8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8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8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9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9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9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9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9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0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0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0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0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0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1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1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1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1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1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2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2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2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2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2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3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3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3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3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3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4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4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4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4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4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5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5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5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5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5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6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6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6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6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6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7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7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7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7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7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8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8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8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8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8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9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9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9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9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9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0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0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0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0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1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1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1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1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1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2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2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2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2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2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3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3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3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3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3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4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4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4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4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4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5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5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5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5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5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6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6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6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6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6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7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7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7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7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7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8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8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8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8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8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9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9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9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9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9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0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0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0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0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0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1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1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1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1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2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2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2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2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3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3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3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3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3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4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4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4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4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4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5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5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5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5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5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6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6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6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6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6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7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7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7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7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7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8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8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8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8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8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9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9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9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9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9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0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0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0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0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0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0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1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1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1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1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1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1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2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2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2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2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2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2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2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3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3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3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3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3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3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3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4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4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4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4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4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4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5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5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5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5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5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5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6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6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6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6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6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6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6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7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7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7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7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7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7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7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8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8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8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8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8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8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9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9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9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9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9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0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0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0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0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0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0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0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1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1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1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1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1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1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1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2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2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2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2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3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3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3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3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3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4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4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4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4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5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5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5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5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5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6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6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96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6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6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7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7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7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7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7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8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8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8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8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8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9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9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9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9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9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0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0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0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0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1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1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1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1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1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2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2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2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2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2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3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3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3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3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3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4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4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4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4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5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5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5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5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5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6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6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6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6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6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7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7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7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7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7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8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8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8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8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8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9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9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9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9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9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0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0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0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0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0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1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1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1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1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1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2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2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2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2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2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3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3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3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3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3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4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4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4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4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4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5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5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5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5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5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6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6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16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6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6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7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7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7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7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7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8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8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8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8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9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9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9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9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9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0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0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0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0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0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1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1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1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1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1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2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2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2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2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3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3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3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3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3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4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4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4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4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4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5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5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5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5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5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6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6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6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6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6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7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7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7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7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7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8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8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8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8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8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9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9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9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9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9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0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0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0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0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0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1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1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1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1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1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2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2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2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2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3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3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3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3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3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4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4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4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4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4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5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5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5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5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5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6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6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36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6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6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7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7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7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7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7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8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8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8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8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8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9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9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9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9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9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0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0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0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0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0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1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1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1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1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1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2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2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2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2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2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3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3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3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3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3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4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4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4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4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4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5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5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5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5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5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6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6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6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6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6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7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7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7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7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7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8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8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8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8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9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9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9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9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9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0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0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0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0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0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1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1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1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1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1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2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2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2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2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2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3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3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3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3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3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4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4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4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4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4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5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5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5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5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5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6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6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56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6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6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7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7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7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7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7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8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8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8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8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8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9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9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9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9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9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0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0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0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0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0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1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1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1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1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1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2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2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2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2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2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3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3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3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3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3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4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4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4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4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4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5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5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5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5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5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6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6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6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6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6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7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7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7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7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7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8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8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68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8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8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9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9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9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9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9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0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0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0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0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0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1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1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1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1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1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2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2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2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2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2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3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3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3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3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3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4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4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4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4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4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5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5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5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5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5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6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6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76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6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6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7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7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7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7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7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8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8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8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8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8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9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9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9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9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9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0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0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0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0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0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1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1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1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1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1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2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2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2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2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2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3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3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3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3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3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4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4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4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4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4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5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5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5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5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5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6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6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6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6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6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7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7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7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7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7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8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8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88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8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8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9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9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9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9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9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0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0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0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0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0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1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1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1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1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1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2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2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2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2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2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3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3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3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3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3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4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4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4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4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4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5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5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5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5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5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6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6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96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6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6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7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7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7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7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7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8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8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8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8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8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9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9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9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9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9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0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0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0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0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0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1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1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1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1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1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2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2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2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2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2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3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3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3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3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3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4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4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4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4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4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5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5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5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5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5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6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6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6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6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6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7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7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7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7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7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8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8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8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8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8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9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9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9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9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9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0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0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0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0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0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1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1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1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1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2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2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2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2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2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3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3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3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3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3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4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4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4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4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4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5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5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5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5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5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6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6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16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6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6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7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7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7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7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7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8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8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8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8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8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9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9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9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9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9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0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0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0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0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0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1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1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1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1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1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2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2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2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2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2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3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3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3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3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3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4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4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4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4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4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5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5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5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5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5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6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6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6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6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6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7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7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7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7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7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8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8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28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8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8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9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9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9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9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9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0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0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0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0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0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1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1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1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1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1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2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2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2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2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2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3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3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3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3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3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4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4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4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4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4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5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5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5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5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5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6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6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36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6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6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7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7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7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7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7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8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8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8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8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8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9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9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9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9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9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0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0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0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0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0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1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1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1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1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1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2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2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2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2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2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3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3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3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3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3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4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4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4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4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4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5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5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5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5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5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6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6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6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6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6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7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7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7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7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7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8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8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48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8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8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9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9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9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9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9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0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0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0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0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0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1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1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1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1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1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2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2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2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2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2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3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3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3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3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3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4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4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4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4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4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5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5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5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5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5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6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6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6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6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6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7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7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7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7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7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8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8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8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8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8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9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9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9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9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9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0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0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0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0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0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1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1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1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1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1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2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2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2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2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2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3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3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3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3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3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4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4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4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4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4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5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5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5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5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5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6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6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6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6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6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7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7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7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7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7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8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8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8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8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8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9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9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9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9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9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0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0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0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0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0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1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1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1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1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1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2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2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2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2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2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3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3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3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3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3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4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4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4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4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4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5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5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5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5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5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6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6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6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6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6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7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7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7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7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7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8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8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8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8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8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9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9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9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9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9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0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0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0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0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0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1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1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1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1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1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2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2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2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2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2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3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3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3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3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3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4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4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4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4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4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5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5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5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5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5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6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6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6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6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6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7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7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7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76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78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80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82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884" name="Text Box 3"/>
        <xdr:cNvSpPr txBox="1">
          <a:spLocks noChangeArrowheads="1"/>
        </xdr:cNvSpPr>
      </xdr:nvSpPr>
      <xdr:spPr bwMode="auto">
        <a:xfrm>
          <a:off x="2468880" y="8770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8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8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9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9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9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9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9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0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0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0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0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0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1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1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1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16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18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20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22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924" name="Text Box 3"/>
        <xdr:cNvSpPr txBox="1">
          <a:spLocks noChangeArrowheads="1"/>
        </xdr:cNvSpPr>
      </xdr:nvSpPr>
      <xdr:spPr bwMode="auto">
        <a:xfrm>
          <a:off x="2468880" y="8770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2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2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3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3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3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3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3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4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4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4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4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4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5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5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5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56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58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60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62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64" name="Text Box 3"/>
        <xdr:cNvSpPr txBox="1">
          <a:spLocks noChangeArrowheads="1"/>
        </xdr:cNvSpPr>
      </xdr:nvSpPr>
      <xdr:spPr bwMode="auto">
        <a:xfrm>
          <a:off x="24688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6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6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7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7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7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7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7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8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8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8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8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8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9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9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9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96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98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6000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6002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6004" name="Text Box 3"/>
        <xdr:cNvSpPr txBox="1">
          <a:spLocks noChangeArrowheads="1"/>
        </xdr:cNvSpPr>
      </xdr:nvSpPr>
      <xdr:spPr bwMode="auto">
        <a:xfrm>
          <a:off x="24688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06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08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10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12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14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16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18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20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22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24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26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28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30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32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34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36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38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40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42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44" name="Text Box 3"/>
        <xdr:cNvSpPr txBox="1">
          <a:spLocks noChangeArrowheads="1"/>
        </xdr:cNvSpPr>
      </xdr:nvSpPr>
      <xdr:spPr bwMode="auto">
        <a:xfrm>
          <a:off x="24688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46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48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50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52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54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56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58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60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62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64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66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68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70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72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73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75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76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78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79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80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82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84" name="Text Box 3"/>
        <xdr:cNvSpPr txBox="1">
          <a:spLocks noChangeArrowheads="1"/>
        </xdr:cNvSpPr>
      </xdr:nvSpPr>
      <xdr:spPr bwMode="auto">
        <a:xfrm>
          <a:off x="24688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086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087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089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091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092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094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095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097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099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00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01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02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04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05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06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08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10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11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12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13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15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17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18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20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22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100965</xdr:rowOff>
    </xdr:to>
    <xdr:sp macro="" textlink="">
      <xdr:nvSpPr>
        <xdr:cNvPr id="6124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25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27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28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30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32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34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36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38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39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40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41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42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43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45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48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49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51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53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55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57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58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59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61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63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167640</xdr:rowOff>
    </xdr:to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6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6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6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7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7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7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7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7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7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8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8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8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8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8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8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8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8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9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9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9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9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9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0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0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0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0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0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1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1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1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1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1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2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2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2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2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2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3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3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3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3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3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4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4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4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4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4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5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5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5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5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5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6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6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6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6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6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7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7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7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7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7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8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8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628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8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8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9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9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9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9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9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0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0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0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0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0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1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1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1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1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1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2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2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632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236220</xdr:colOff>
      <xdr:row>0</xdr:row>
      <xdr:rowOff>22860</xdr:rowOff>
    </xdr:from>
    <xdr:to>
      <xdr:col>21</xdr:col>
      <xdr:colOff>518160</xdr:colOff>
      <xdr:row>3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9020" y="22860"/>
          <a:ext cx="105918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203835</xdr:colOff>
      <xdr:row>2</xdr:row>
      <xdr:rowOff>150495</xdr:rowOff>
    </xdr:to>
    <xdr:pic>
      <xdr:nvPicPr>
        <xdr:cNvPr id="3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2680335" cy="902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203835</xdr:colOff>
      <xdr:row>2</xdr:row>
      <xdr:rowOff>150495</xdr:rowOff>
    </xdr:to>
    <xdr:pic>
      <xdr:nvPicPr>
        <xdr:cNvPr id="4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2680335" cy="902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2743200" y="74904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58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2743200" y="74904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0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0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2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4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2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1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29260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5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5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29260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7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9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5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1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1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7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1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9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7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95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01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07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11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17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1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3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9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9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54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58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62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72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74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76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2468880" y="565404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88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90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92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94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00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2468880" y="565404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68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70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74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75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79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80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82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85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88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89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90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92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93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94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96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98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799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00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01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05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08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10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12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13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15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16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18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22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24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26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27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28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29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30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31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33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35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36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37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39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41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2468880" y="758190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45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47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49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51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55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61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65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67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69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71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77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79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1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3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2468880" y="75819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87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89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3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5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7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1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5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6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8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0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2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3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5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7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8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20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21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26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27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0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1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4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6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7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8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1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3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6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8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0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3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4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8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60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66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68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69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73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74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75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79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87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89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91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95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97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00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01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02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05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07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09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13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17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19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21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25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29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35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37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39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41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45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49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4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8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1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4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6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69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1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3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4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7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8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80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82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85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0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2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4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6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7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099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0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4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6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8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1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2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3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4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5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7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20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25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27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29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33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37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41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45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46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48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49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57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59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61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65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67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71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75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77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85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89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91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93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95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98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200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202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05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07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09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10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12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15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17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18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20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26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33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35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41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184785</xdr:rowOff>
    </xdr:to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3520440" y="11536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49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51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53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55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57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59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61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65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66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67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68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69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71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73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75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77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79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81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83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251460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3520440" y="11536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8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8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9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9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9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9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0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0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1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1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1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3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3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3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4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4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5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5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6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6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7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7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7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7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8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8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8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8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9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9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9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39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0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0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0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0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0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4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4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5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6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6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6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7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7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7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7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7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8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8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8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8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9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9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9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9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9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0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0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0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0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0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1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1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1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1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2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2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2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6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6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6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6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6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6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59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60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4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4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4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8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8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8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9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9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9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9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0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0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0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1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1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1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18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20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24688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2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2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3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3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3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3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4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4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4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4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5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5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5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56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58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60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62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24688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6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6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7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7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7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7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7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8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8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8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8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8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9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9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9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9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9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0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0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0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1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1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1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1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1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2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2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2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2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2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3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3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3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3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3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4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4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4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5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5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5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5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6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6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6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7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7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7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7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8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8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8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8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9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9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9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9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0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0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0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0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0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1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1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1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1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2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2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2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2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3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3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3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3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4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4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4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4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5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5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5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5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6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6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6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6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7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7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7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7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8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8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9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9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9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0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0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0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0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1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1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1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1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2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2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2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2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2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3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3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3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3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3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4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4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4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4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5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5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5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6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6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6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6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7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7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7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8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8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08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08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09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09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09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09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09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0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0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0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0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0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1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1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1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1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2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2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2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2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3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3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3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3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3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4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4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4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4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4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5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5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5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5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5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6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6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6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6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7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7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7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7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7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8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8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8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8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8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9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9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9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9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9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0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0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0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0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1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1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1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1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1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2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2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2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2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2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3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3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3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3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3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4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4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4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4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5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5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5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5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5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6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6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6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6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7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7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7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7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7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8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8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8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8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9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9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9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9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9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0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0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0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1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1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1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1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1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2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2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2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2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3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3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3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3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3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4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4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4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4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4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5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5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5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5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5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6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6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6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7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7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7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7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8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8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8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8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8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9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9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9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9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9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0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0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0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0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1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1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1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1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1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2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2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2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2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2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3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3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3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3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3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4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4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4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4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5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5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5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5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5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6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6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6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6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6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7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7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7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7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7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8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8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8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8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9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9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9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9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9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0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0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0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0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0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1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1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1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1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1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2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2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2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2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3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3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3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3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3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4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4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4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4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4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5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5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5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5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5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6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6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6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6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7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7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7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7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7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8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8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8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8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8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9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9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9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9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9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0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0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0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0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1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1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1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1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1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2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2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2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2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3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3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3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3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3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4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4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4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4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4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5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5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5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5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5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6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6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6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6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6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7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7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7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7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7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8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8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8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8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9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9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9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9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9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0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0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0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0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0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1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1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1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1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1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2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2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2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2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3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3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3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3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3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4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4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4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4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4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5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5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5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5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5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6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6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6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6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7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7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7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7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7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8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8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8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8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8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9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9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9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9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9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0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0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0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0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1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1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1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1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1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2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2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2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2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2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3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3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3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3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3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4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4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4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4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5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5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5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5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5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6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6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6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6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7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7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7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7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7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8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8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88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8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8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9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9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9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9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9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0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0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0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0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0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1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1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1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1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1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2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2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2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2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3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3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3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3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3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4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4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4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4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4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5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5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5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5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5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6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6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6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6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7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7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7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7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7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8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8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8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8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8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9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9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9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9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9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0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0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0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0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0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1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1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1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1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1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2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2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2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2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2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3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3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3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3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3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4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4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4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4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5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5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5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5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5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6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6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6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6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6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7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7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7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7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8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8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8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8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9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9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9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9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0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0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0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0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0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1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1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1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1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1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2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2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2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2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3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3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3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3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3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4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4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4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4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4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5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5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5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5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5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6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6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6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6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7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7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7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7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7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8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8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8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8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8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9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9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9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9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9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0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0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0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0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1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1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1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1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1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2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2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2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2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2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3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3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3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3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3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4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4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4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4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5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5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5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5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5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6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6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6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6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6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7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7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7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7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7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8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8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8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8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9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9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9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9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9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0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0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0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0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0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1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1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1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1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1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2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2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2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3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3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3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3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3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4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4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4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4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4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5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5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5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5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5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6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6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336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6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6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7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7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7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7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7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8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8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8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8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8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9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9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9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9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9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0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0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0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0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1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1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1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1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1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2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2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2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2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2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3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3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3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3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3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4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4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4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4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4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5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5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5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5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5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6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6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6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6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6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7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7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7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7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8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8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48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8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8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9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9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9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9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9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0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0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0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0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0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1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1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1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1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1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2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2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2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2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2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3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3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3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3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3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4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4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4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4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4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5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5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5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5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5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6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6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56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6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6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7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7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7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7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7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8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8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8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8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8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9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9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9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9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9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0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0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0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0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1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1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1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1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1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2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2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2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2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2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3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3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3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3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3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4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4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4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4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4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5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5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5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5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5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6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6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6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6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6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7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7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7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7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7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8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8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68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8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8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9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9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9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9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9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0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0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0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0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0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1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1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1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1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2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2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2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2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3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3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3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3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3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4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4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4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4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4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5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5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5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5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5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6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6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76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6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6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7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7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7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7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7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8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8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8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8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8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9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9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9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9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9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0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0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0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0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0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0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1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1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1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1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1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1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2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2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2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2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2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2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2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3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3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3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3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3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3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3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4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4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4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4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4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4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5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5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5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5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5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5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6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6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6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6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6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6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6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7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7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7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7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7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7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7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8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8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8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8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8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8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9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9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9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9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89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0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0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0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0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0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0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0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1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1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1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1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1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1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1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2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2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2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2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3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3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3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3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3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4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4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4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4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5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5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5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5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5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6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6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396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6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6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7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7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7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7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7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8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8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8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8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8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9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9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9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9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9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0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0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0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0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1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1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1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1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1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2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2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2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2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2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3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3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3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3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3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4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4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4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4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5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5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5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5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5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6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6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6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6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6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7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7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7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7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7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8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8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08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8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8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9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9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9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9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9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0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0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0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0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0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1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1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1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1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1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2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2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2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2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2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3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3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3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3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3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4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4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4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4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4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5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5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5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5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5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6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6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16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6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6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7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7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7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7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7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8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8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8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8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9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9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9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9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9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0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0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0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0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0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1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1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1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1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1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2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2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2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2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3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3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3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3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3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4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4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4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4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4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5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5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5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5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5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6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6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6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6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6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7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7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7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7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7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8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8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28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8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8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9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9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9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9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9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0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0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0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0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0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1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1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1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1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1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2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2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2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2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3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3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3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3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3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4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4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4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4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4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5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5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5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5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5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6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6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36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6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6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7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7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7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7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7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8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8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8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8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8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9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9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9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9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9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0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0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0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0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0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1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1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1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1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1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2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2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2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2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2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3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3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3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3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3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4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4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4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4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4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5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5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5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5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5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6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6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6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6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6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7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7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7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7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7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8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8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8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8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9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9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9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9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9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0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0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0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0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0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1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1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1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1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1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2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2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2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2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2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3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3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3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3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3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4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4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4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4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4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5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5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5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5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5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6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6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56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6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6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7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7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7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7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7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8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8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8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8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8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9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9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9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9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9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0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0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0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0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0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1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1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1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1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1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2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2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2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2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2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3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3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3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3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3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4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4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4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4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4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5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5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5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5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5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6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6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6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6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6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7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7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7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7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7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8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8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68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8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8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9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9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9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9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9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0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0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0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0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0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1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1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1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1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1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2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2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2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2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2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3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3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3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3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3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4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4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4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4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4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5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5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5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5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5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6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6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76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6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6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7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7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7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7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7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8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8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8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8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8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9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9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9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9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9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0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0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0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0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0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1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1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1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1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1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2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2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2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2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2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3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3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3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3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3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4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4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4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4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4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5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5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5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5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5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6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6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6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6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6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7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7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7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7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7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8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8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88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8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8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9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9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9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9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9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0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0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0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0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0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1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1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1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1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1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2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2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2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2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2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3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3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3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3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3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4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4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4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4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4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5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5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5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5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5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6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6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496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6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6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7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7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7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7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7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8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8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8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8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8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9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9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9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9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9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0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0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0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0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0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1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1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1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1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1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2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2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2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2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2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3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3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3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3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3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4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4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4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4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4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5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5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5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5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5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6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6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6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6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6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7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7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7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7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7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8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8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08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8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8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9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9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9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9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9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0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0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0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0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0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1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1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1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1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2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2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2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2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2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3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3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3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3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3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4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4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4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4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4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5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5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5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5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5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6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6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16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6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6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7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7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7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7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7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8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8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8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8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8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9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9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9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9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9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0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0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0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0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0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1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1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1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1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1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2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2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2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2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2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3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3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3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3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3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4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4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4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4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4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5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5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5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5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5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6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6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6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6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6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7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7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7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7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7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8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8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28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8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8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9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9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9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9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9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0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0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0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0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0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1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1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1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1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1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2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2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2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2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2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3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3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3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3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3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4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4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4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4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4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5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5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5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5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5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6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6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36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6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6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7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7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7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7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7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8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8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8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8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8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9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9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9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9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9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0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0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0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0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0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1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1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1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1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1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2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2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2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2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2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3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3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3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3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3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4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4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4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4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4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5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5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5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5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5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6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6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6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6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6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7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7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7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7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7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8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8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48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8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8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9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9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9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9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9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0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0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0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0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0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1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1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1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1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1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2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2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2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2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2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3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3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3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3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3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4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4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4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4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4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5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5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5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5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5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6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6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56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6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6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7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7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7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7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7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8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8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8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8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8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9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9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9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9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9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0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0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0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0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0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1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1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1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1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1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2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2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2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2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2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3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3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3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3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3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4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4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4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4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4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5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5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5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5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5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6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6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6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6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6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7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7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7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7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7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8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8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68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8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8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9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9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9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9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9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0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0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0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0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0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1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1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1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1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1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2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2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2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2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2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3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3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3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3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3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4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4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4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4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4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5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5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5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5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5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6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6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76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6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6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7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7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7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7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7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8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8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8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8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8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9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9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9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9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9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0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0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0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0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0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1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1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1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1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1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2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2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2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2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2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3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3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3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3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3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4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4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4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4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4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5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5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5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5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5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6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6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6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6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6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7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7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7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76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78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80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82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5884" name="Text Box 3"/>
        <xdr:cNvSpPr txBox="1">
          <a:spLocks noChangeArrowheads="1"/>
        </xdr:cNvSpPr>
      </xdr:nvSpPr>
      <xdr:spPr bwMode="auto">
        <a:xfrm>
          <a:off x="2468880" y="72694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8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8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9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9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9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9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9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0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0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0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0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0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1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1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1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16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18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20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22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5924" name="Text Box 3"/>
        <xdr:cNvSpPr txBox="1">
          <a:spLocks noChangeArrowheads="1"/>
        </xdr:cNvSpPr>
      </xdr:nvSpPr>
      <xdr:spPr bwMode="auto">
        <a:xfrm>
          <a:off x="2468880" y="72694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26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28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30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32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34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36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38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40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42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44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46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48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50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52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54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56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58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60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62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5964" name="Text Box 3"/>
        <xdr:cNvSpPr txBox="1">
          <a:spLocks noChangeArrowheads="1"/>
        </xdr:cNvSpPr>
      </xdr:nvSpPr>
      <xdr:spPr bwMode="auto">
        <a:xfrm>
          <a:off x="3520440" y="16383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66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68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70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72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74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76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78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80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82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84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86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88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90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92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94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96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98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6000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6002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6004" name="Text Box 3"/>
        <xdr:cNvSpPr txBox="1">
          <a:spLocks noChangeArrowheads="1"/>
        </xdr:cNvSpPr>
      </xdr:nvSpPr>
      <xdr:spPr bwMode="auto">
        <a:xfrm>
          <a:off x="3520440" y="16383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06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08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10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12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14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16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18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20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22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24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26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28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30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32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34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36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38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40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42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6044" name="Text Box 3"/>
        <xdr:cNvSpPr txBox="1">
          <a:spLocks noChangeArrowheads="1"/>
        </xdr:cNvSpPr>
      </xdr:nvSpPr>
      <xdr:spPr bwMode="auto">
        <a:xfrm>
          <a:off x="3520440" y="16786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46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48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50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52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54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56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58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60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62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64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66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68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70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72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73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75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76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78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79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80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82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6084" name="Text Box 3"/>
        <xdr:cNvSpPr txBox="1">
          <a:spLocks noChangeArrowheads="1"/>
        </xdr:cNvSpPr>
      </xdr:nvSpPr>
      <xdr:spPr bwMode="auto">
        <a:xfrm>
          <a:off x="3520440" y="16786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086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087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089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091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092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094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095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097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099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00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01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02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04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05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06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08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10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11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12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13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15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17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18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20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22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78105</xdr:rowOff>
    </xdr:to>
    <xdr:sp macro="" textlink="">
      <xdr:nvSpPr>
        <xdr:cNvPr id="6124" name="Text Box 3"/>
        <xdr:cNvSpPr txBox="1">
          <a:spLocks noChangeArrowheads="1"/>
        </xdr:cNvSpPr>
      </xdr:nvSpPr>
      <xdr:spPr bwMode="auto">
        <a:xfrm>
          <a:off x="3520440" y="135559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25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27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28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30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32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34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36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38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39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40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41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42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43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45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48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49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51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53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55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57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58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59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61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63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144780</xdr:rowOff>
    </xdr:to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3520440" y="135559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65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67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69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71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73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75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76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77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78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80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81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83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84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85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86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87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88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90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92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94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96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98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200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202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139065</xdr:rowOff>
    </xdr:to>
    <xdr:sp macro="" textlink="">
      <xdr:nvSpPr>
        <xdr:cNvPr id="6204" name="Text Box 3"/>
        <xdr:cNvSpPr txBox="1">
          <a:spLocks noChangeArrowheads="1"/>
        </xdr:cNvSpPr>
      </xdr:nvSpPr>
      <xdr:spPr bwMode="auto">
        <a:xfrm>
          <a:off x="3520440" y="143637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06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08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10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12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14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16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18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20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22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24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26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28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30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32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34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36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38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40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42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205740</xdr:rowOff>
    </xdr:to>
    <xdr:sp macro="" textlink="">
      <xdr:nvSpPr>
        <xdr:cNvPr id="6244" name="Text Box 3"/>
        <xdr:cNvSpPr txBox="1">
          <a:spLocks noChangeArrowheads="1"/>
        </xdr:cNvSpPr>
      </xdr:nvSpPr>
      <xdr:spPr bwMode="auto">
        <a:xfrm>
          <a:off x="3520440" y="143637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46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48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50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52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54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56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58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60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62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64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66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68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70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72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74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76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78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80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82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6284" name="Text Box 3"/>
        <xdr:cNvSpPr txBox="1">
          <a:spLocks noChangeArrowheads="1"/>
        </xdr:cNvSpPr>
      </xdr:nvSpPr>
      <xdr:spPr bwMode="auto">
        <a:xfrm>
          <a:off x="3520440" y="15171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86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88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90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92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94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96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98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00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02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04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06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08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10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12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14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16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18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20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22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6324" name="Text Box 3"/>
        <xdr:cNvSpPr txBox="1">
          <a:spLocks noChangeArrowheads="1"/>
        </xdr:cNvSpPr>
      </xdr:nvSpPr>
      <xdr:spPr bwMode="auto">
        <a:xfrm>
          <a:off x="3520440" y="15171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2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2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3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3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3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3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3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4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4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4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4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4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5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5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5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5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5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6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6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36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6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6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7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7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7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7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7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8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8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8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8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8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9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9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9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9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9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40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40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40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06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08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10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12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14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16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18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20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22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24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26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28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30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32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34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36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38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40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42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161925</xdr:rowOff>
    </xdr:to>
    <xdr:sp macro="" textlink="">
      <xdr:nvSpPr>
        <xdr:cNvPr id="6444" name="Text Box 3"/>
        <xdr:cNvSpPr txBox="1">
          <a:spLocks noChangeArrowheads="1"/>
        </xdr:cNvSpPr>
      </xdr:nvSpPr>
      <xdr:spPr bwMode="auto">
        <a:xfrm>
          <a:off x="24688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46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48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50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52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54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56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58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60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62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64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66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68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70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72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74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76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78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80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82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228600</xdr:rowOff>
    </xdr:to>
    <xdr:sp macro="" textlink="">
      <xdr:nvSpPr>
        <xdr:cNvPr id="6484" name="Text Box 3"/>
        <xdr:cNvSpPr txBox="1">
          <a:spLocks noChangeArrowheads="1"/>
        </xdr:cNvSpPr>
      </xdr:nvSpPr>
      <xdr:spPr bwMode="auto">
        <a:xfrm>
          <a:off x="24688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48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48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49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49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49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49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49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0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0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0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0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0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1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1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1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1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1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2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2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52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2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2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3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3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3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3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3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4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4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4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4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4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5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5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5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5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5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6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6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56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66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68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70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72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74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76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78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80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82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84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86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88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90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92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94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96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98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600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602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6604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06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08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10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12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14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16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18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20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22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24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26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28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30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32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34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36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38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40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42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6644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4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4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5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5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5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5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5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6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6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6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6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6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7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7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7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7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7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8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8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8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68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68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69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69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69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69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69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0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0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0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0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0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1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1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1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1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1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2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2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2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2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2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3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3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3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3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3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4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4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4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4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4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5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5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5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5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5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6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6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6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6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6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7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7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7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7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7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8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8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8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8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8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9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9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9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9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9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0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0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0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0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0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1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1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1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1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1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2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2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2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2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2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3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3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3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3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3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4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4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4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4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4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5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5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5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5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5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6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6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6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6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6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7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7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7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7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7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8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8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8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88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88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89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89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89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89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89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0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0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0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0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0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1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1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1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1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1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2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2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692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2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2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3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3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3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3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3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4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4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4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4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4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5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5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5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5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5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6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6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696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6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6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7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7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7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7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7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8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8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8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8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8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9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9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9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9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9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00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00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00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0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0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1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1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1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1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1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2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2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2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2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2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3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3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3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3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3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4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4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4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4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4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5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5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5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5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5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6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6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6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6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6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7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7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7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76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78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80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82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245745</xdr:rowOff>
    </xdr:to>
    <xdr:sp macro="" textlink="">
      <xdr:nvSpPr>
        <xdr:cNvPr id="7084" name="Text Box 3"/>
        <xdr:cNvSpPr txBox="1">
          <a:spLocks noChangeArrowheads="1"/>
        </xdr:cNvSpPr>
      </xdr:nvSpPr>
      <xdr:spPr bwMode="auto">
        <a:xfrm>
          <a:off x="24688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08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08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09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09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09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09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09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0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0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0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0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0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1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1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1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16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18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20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22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312420</xdr:rowOff>
    </xdr:to>
    <xdr:sp macro="" textlink="">
      <xdr:nvSpPr>
        <xdr:cNvPr id="7124" name="Text Box 3"/>
        <xdr:cNvSpPr txBox="1">
          <a:spLocks noChangeArrowheads="1"/>
        </xdr:cNvSpPr>
      </xdr:nvSpPr>
      <xdr:spPr bwMode="auto">
        <a:xfrm>
          <a:off x="24688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2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2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3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3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3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3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3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4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4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4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4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4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5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5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5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5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5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6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6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16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6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6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7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7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7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7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7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8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8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8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8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8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9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9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9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9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9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0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0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0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0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0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1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1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1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1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1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2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2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2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2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2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3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3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3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3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3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4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4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4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4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4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5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5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5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5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5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6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6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6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6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6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7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7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7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7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7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8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8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8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8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8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9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9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9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9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9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0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0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0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0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0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1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1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1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1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1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2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2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2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2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2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3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3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3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3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3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4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4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4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4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4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5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5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5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5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5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6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6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36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6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6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7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7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7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7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7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8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8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8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8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8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9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9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9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96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98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400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402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404" name="Text Box 3"/>
        <xdr:cNvSpPr txBox="1">
          <a:spLocks noChangeArrowheads="1"/>
        </xdr:cNvSpPr>
      </xdr:nvSpPr>
      <xdr:spPr bwMode="auto">
        <a:xfrm>
          <a:off x="2468880" y="6865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0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0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1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1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1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1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1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2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2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2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2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2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3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3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3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36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38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40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42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444" name="Text Box 3"/>
        <xdr:cNvSpPr txBox="1">
          <a:spLocks noChangeArrowheads="1"/>
        </xdr:cNvSpPr>
      </xdr:nvSpPr>
      <xdr:spPr bwMode="auto">
        <a:xfrm>
          <a:off x="2468880" y="6865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4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4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5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5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5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5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5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6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6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6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6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6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7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7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7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7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7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8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8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48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48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48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49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49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49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49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49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0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0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0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0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0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1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1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1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1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1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2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2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2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2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2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3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3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3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3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3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4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4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4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4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4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5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5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5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5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5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6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6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56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6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6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7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7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7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7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7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8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8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8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8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8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9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9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9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9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9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0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0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0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0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0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1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1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1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1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1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2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2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2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2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2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3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3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3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3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3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4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4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4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4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4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5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5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5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5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5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6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6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6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6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6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7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7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7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7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7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8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8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68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8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8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9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9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9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9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9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0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0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0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0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0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1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1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1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1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1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2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2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2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2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2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3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3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3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3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3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4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4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4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4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4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5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5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5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5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5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6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6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76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6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6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7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7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7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7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7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8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8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8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8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8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9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9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9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9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9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0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0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0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0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0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1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1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1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1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1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2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2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2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2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2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3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3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3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3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3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4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4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4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4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4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5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5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5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5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5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6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6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6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6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6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7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7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7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7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7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8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8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88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8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8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9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9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9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9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9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0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0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0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0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0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1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1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1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1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1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2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2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2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2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2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3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3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3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3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3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4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4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4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4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4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5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5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5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5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5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6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6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796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6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6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7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7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7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7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7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8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8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8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8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8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9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9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9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9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9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0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0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0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0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0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1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1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1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1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1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2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2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2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2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2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3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3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3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3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3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4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4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804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4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4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5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5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5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5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5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6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6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6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6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6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7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7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7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7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7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8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8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808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08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08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09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09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09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09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09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0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0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0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0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0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1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1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1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1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1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2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2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2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2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2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3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3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3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3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3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4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4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4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4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4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5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5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5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5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5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6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6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16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6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6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7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7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7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7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7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8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8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8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8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8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9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9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9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9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9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0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0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0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0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0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1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1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1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1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1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2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2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2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2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2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3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3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3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3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3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4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4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4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4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4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5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5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5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5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5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6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6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6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6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6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7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7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7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7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7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8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8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28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8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8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9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9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9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9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9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0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0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0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0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0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1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1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1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1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1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2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2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2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2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2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3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3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3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3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3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4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4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4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4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4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5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5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5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5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5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5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5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5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5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6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6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6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36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6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6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6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7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7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7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7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7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7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8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8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8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8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8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8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8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9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9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9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9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9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9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39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0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0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0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0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0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0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1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1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1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1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1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2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2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2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2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2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2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2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2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3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3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3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3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3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3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4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4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4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4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4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5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5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5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5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5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5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5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6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6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6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6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6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6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7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7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7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7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7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7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8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8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8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48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8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8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8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9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9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9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9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9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0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0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0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0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0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0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1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1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1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1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1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1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2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2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2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2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2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2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2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3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3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3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3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3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3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3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4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4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4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4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4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4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5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5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5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5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5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5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6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6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6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6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6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6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6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6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7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7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7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7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7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8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8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8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8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8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9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9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9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9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9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9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9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9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0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0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0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0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0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0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0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0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0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1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1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1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1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1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1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1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2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2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2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2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2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2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3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3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3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3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3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3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4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4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4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4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4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4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4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4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5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5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5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5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5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5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5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6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6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6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6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6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6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7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7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75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77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79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80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81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82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83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84" name="Text Box 3"/>
        <xdr:cNvSpPr txBox="1">
          <a:spLocks noChangeArrowheads="1"/>
        </xdr:cNvSpPr>
      </xdr:nvSpPr>
      <xdr:spPr bwMode="auto">
        <a:xfrm>
          <a:off x="2468880" y="7627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8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8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8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9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9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9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9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9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69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0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0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0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0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0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1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1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1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15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16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17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19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21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22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23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8724" name="Text Box 3"/>
        <xdr:cNvSpPr txBox="1">
          <a:spLocks noChangeArrowheads="1"/>
        </xdr:cNvSpPr>
      </xdr:nvSpPr>
      <xdr:spPr bwMode="auto">
        <a:xfrm>
          <a:off x="2468880" y="7627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2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2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2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2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2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3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3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3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3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3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4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4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4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4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4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4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4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5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5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5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5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5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5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6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6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6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6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6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7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7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7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7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7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8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8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8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8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8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8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8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9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9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9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9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9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79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0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0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0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0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0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0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1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1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1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1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1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1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1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2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2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2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2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2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2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3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3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3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3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3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4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4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4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4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4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4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5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5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5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5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5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5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6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6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6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6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6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6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6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7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7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7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7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7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7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7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8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8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8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8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8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8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9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9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9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9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9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9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0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0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0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0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0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0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0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1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1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1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1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1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1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2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2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2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2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2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3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3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3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3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3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3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4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4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4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4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4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5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5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5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5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5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5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5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6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6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6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96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6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6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6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7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7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7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7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7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7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7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8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8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8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8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8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8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9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9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9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9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9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9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0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0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0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0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0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0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0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1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1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1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1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1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2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2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2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2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2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3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3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3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3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3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4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4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4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4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4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5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5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5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5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5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5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6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6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6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6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6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6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7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7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7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7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7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7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7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8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8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8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8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8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8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8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9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9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9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9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9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9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0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0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0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0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0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0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1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1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1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1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1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1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1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1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2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2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2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2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2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3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3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3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3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3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4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4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4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4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4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5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5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5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5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5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6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6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6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6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6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7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7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7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7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7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8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8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8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8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8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9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9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9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9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9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9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0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0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0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0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0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0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0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1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1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1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1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1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1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1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1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2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2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2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2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2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3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3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3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3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3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3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4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4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4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4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4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4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4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4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5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5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5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5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5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5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6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6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6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6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6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7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7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7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7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7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8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8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8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8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8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9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9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9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9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9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0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0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0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0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0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1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1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1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1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1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2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2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2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2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2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2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3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3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3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3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3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3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4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4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4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4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4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4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4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5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5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5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5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5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5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5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6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6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936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6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6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6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7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7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7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7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7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8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8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8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8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8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8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8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8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9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9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9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9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9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39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0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0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0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0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0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1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1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1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1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1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2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2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2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2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2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3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3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3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3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3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4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4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4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4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4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5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5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5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5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5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6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6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6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6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6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6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7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7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7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7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7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7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7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8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8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8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48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8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8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8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9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9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9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9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9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9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0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0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0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0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0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0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1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1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1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1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1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1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1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2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2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2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2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2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2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2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3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3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3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3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3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4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4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4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4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4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5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5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5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5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5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6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6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6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6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6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7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7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7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7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7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8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8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8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8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8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9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9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9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9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9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0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0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0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0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0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0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0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1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1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1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1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1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1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1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2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2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2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2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2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2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2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3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3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3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3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3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3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4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4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4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4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4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5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5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5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5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5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5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5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5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6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6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6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6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6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6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7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7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7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7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7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8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8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8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8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8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9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9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9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9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69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0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0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0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0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0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1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1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1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1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1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2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2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2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2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2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3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3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3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3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3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3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4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4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4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4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4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4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5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5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5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5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5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5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5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6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6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6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6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6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6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6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7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7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7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7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7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7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8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8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8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8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8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8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9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9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9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9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9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9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9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79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0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0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0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0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0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1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1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1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1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1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2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2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2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2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2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3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3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3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3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3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4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4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4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4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4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5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5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5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5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5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6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6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6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6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6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7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7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7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7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7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7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8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8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8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8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8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8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8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9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9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9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9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9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9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9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89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0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0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0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0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0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1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1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1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1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1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1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2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2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2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2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2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2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2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2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3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3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3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3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3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3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4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4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4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4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4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5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5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55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57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59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61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63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2468880" y="8389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6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6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6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7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7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7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7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7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8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8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8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8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8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9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9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95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97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9999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0001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0002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10004" name="Text Box 3"/>
        <xdr:cNvSpPr txBox="1">
          <a:spLocks noChangeArrowheads="1"/>
        </xdr:cNvSpPr>
      </xdr:nvSpPr>
      <xdr:spPr bwMode="auto">
        <a:xfrm>
          <a:off x="2468880" y="8389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06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08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09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11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13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14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16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17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19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21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22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23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24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26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27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30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33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37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39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161925</xdr:rowOff>
    </xdr:to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2468880" y="65455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45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48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53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55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57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59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61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63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65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67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69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71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73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75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77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79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81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83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228600</xdr:rowOff>
    </xdr:to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2468880" y="65455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08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08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08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09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09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09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09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09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0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0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0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0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0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1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17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10124" name="Text Box 3"/>
        <xdr:cNvSpPr txBox="1">
          <a:spLocks noChangeArrowheads="1"/>
        </xdr:cNvSpPr>
      </xdr:nvSpPr>
      <xdr:spPr bwMode="auto">
        <a:xfrm>
          <a:off x="2468880" y="7246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2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3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3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3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4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4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4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5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5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55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57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59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61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63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2468880" y="7246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6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6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6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7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7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7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7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7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8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8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8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8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8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9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9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95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97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99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201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203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2468880" y="80086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0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0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0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1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1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1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1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2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2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3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3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38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41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2468880" y="80086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5</xdr:col>
      <xdr:colOff>199602</xdr:colOff>
      <xdr:row>2</xdr:row>
      <xdr:rowOff>161925</xdr:rowOff>
    </xdr:to>
    <xdr:pic>
      <xdr:nvPicPr>
        <xdr:cNvPr id="2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2668482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93134</xdr:colOff>
      <xdr:row>0</xdr:row>
      <xdr:rowOff>0</xdr:rowOff>
    </xdr:from>
    <xdr:to>
      <xdr:col>21</xdr:col>
      <xdr:colOff>584202</xdr:colOff>
      <xdr:row>3</xdr:row>
      <xdr:rowOff>47625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46094" y="0"/>
          <a:ext cx="1131148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8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70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196638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2926080" y="1009650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263313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2926080" y="1009650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60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62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111125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2926080" y="816102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74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82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177800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2926080" y="816102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41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45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65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87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89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05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31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41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57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61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69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77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95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601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171238</xdr:rowOff>
    </xdr:to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2926080" y="1009650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07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11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17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21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23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29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39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237913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2926080" y="1009650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54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58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62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72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74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76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688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690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692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694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00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68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70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74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75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79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80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82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85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88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89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90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92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93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94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96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98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799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00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01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05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08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10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12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13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15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16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18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22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24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26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27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28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29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30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31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33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35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36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37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39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41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45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47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49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51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55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61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65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67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69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71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77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79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81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883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87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89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93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95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97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01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05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06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08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10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12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13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15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17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18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20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21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26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27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30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31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34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36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37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38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41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43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46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48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50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53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54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58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60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66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68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69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73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74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75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79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87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89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91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95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97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00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01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02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05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07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09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13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17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19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21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25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29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35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37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39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41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45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49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54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58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61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64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66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69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71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73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74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77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78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80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82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2926080" y="969264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85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90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92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94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96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97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099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00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04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06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08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11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12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13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14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15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17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20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2926080" y="969264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25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27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29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33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37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41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45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46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48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49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57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59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61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65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67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71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75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77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85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89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91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93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95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98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00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02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05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07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09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10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12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15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17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18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20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26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33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35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41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2926080" y="100965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49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51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53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55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57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59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61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65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66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67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68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69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71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73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75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77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79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81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1283" name="Text Box 3"/>
        <xdr:cNvSpPr txBox="1">
          <a:spLocks noChangeArrowheads="1"/>
        </xdr:cNvSpPr>
      </xdr:nvSpPr>
      <xdr:spPr bwMode="auto">
        <a:xfrm>
          <a:off x="2926080" y="100965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285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289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291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293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295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297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01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09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11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13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17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30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33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39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45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48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57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59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61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69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70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73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75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77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81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85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87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89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91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93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97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399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01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03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05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07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09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13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17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19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21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22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24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26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28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29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32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39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46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48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54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62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64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66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70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72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74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76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78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80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81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109432</xdr:rowOff>
    </xdr:to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2926080" y="1009650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86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88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90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92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94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96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98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00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02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04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06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08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10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12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14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18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22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176107</xdr:rowOff>
    </xdr:to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2926080" y="1009650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26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29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31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32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34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35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38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40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42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43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45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47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48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50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51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55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56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57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58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60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61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62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66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67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68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71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73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74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76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78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80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81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83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84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86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88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90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92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94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96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97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98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599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01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05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09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13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15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21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25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27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31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32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33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34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36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37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39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41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42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43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46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48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50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52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56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60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62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64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66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68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70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72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76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78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80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82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686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690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694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696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698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02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04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08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10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12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14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18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20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26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28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30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34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36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38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40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42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44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46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50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52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54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56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58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60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62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66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68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70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72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74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76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78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80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82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84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86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88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90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92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94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96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98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800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802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2926080" y="100965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06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10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12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14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16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18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20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22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24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26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28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30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32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34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36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38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42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2926080" y="100965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46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48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50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52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54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58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62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64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66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70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72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76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78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80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82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886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888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892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894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896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898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00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02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04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06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08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10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12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14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18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20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22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26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28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30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32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36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38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40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44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46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48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52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54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56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58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60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62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179706</xdr:rowOff>
    </xdr:to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2926080" y="1009650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66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68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70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72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74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78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86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88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90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94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96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2000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2002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246381</xdr:rowOff>
    </xdr:to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2926080" y="1009650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06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08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10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12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14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18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20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22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24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26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28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30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32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34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36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38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40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42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2926080" y="1009650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46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48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52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54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56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62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64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66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68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70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76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78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80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82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2926080" y="1009650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86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88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90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92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94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96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98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00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02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04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06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08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10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12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14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18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20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22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2926080" y="69494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26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28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30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32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34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36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38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40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42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44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46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48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50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52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54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56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58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60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62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2926080" y="69494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66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68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70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72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74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76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78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80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82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84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86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88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90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92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94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96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98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00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02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06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08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10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12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14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16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18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20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22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24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26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28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30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32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34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36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38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40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42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46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48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50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52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54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56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58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60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62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64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68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70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72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74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76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78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80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82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2926080" y="73533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86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88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90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92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94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96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98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02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04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06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10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12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14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16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18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20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22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2926080" y="73533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26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28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30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32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34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36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38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40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42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44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46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48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50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52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54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56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58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62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85726</xdr:rowOff>
    </xdr:to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66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68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70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72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74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78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80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82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84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86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88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90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92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94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96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98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400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402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152401</xdr:rowOff>
    </xdr:to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06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08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10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12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14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16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18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20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22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24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26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28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30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32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34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36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38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40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42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2926080" y="77571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46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48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50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52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54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56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58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60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62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64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66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68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70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72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74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76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78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80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82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2926080" y="77571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486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488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490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492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494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496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498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00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02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04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06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08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10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12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14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16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18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20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22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179705</xdr:rowOff>
    </xdr:to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2926080" y="816102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26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28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30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32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34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36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38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40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42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44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46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48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50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52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54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56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58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60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62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246380</xdr:rowOff>
    </xdr:to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2926080" y="816102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66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68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70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72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74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76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78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80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82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84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86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88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90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92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94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96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98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600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602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195792</xdr:rowOff>
    </xdr:to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2926080" y="88849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06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08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10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12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14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16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18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20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22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24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28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30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32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34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36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38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40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42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262467</xdr:rowOff>
    </xdr:to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2926080" y="88849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44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46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48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50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52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54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56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58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60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62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64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66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68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70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72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74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76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78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80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82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102659</xdr:rowOff>
    </xdr:to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686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688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690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692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694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696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698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00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02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04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06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08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10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12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14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16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18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20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22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169334</xdr:rowOff>
    </xdr:to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26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28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30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32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34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36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38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40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42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44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46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48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50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52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54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56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58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60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62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264372</xdr:rowOff>
    </xdr:to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2926080" y="888492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66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68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70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72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74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76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78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80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82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84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86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88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90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92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94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96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98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800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802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331047</xdr:rowOff>
    </xdr:to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2926080" y="888492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06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08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10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12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14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16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18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20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22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24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26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28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30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32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34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36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38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40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42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187325</xdr:rowOff>
    </xdr:to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46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48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50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52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54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56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58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62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64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66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68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70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72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74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76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78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80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82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254000</xdr:rowOff>
    </xdr:to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884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886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888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890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892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894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896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898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00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02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04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06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08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10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12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14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16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18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20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22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26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28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30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32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34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36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38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40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42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44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46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48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50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52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54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56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58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60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62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66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68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70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72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74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76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78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80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82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84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86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88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90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92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94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96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98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3000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3002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164465</xdr:rowOff>
    </xdr:to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2926080" y="88849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04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06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08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10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12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14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16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18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20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22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24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26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28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30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32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34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36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38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40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42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231140</xdr:rowOff>
    </xdr:to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2926080" y="88849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46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48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50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52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54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56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58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60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62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64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66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68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70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72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76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78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80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82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086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088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090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092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096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098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00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02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04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06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08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10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12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14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16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18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20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22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26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28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30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32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34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36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38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40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42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44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46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48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50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52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54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56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58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60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62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161925</xdr:rowOff>
    </xdr:to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66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68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70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72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74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76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78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80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82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84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86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88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90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92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94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96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98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200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202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228600</xdr:rowOff>
    </xdr:to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06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08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10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12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14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16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18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20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22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24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26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28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30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32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34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36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38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40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42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170392</xdr:rowOff>
    </xdr:to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46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48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50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52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54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56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58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60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62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64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66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68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70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72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74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76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78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80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82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237067</xdr:rowOff>
    </xdr:to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286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288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290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292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294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296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298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00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02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04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06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08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10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12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14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16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18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20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22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26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30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32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34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36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38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40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42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44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46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48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50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52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54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56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58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60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62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64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66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68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70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72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74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76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78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80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82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84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86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88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90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92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94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96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98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400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402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06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08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10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12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14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16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18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20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22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24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26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28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30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32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34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36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38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40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42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44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46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48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50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52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54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56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58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60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62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64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66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68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70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72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74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76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80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82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484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486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488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490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492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494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496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498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00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02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04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06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08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10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12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14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16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18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20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22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2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2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2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3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3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3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3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3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4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4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4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4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4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5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5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5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5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5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6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6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6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6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6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7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7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7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7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7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8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8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8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8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8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9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9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9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9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9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0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0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0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0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1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1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1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1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1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2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2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2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2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2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3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3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3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3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3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4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4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4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4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4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5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5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5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5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5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6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6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6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6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6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7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7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7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7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7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8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8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8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8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8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9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9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9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9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9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0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0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0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0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0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1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1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1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1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2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2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2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2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3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3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3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3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3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4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4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4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4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4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5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5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5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5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5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6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6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64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66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68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70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72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74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76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78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80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82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84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86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88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90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92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94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96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98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800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801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803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06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07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08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10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12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14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15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17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19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20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22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23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25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27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28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29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30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32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33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34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36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38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39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40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41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843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4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4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4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5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5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5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5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5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5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6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6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6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6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6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6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6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7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7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7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7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7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7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7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8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88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88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88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88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88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89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89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89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89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89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0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0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0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0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0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0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0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1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1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1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1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1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1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1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2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2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2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2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3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3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3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3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3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4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4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4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4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5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5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5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5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5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6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6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6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6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6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7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7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7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7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7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8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8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8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8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8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9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9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9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9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9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0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0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0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0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1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1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1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1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1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2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2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2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2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2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3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3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3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3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3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4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4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4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4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5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5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5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5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5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6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6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6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6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6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7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7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7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7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7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8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8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8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8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8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9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9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9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9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9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0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0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0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0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0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1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1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1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1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1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2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2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2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2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2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3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3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3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3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3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4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4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4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4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4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5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5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5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5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5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6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6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6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6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6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7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7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7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7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7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8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8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8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8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9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9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9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9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9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20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20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0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0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0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1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1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1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1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1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2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2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2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2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3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3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3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3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3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4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4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4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4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4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5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5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5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5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5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6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6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6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6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6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7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7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7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7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7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8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8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28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28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28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29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29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29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29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29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0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0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0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0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0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1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1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1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1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1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2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2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2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2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3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3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3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3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3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4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4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4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4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4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5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5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5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5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5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6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6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6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6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6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7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7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7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7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7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8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8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8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8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8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9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9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9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9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9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0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0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0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0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0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1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1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1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1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1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2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2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2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2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2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3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3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3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3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3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4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4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4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4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4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5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5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5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5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5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6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6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6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6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6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7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7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7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7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7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8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8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8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8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9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9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9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9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9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0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0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0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0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0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1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1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1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1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1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2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2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2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2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2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3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3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3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3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3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4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4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4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4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4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5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5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5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5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5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6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6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64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66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68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70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72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74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76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78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80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82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84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86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88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90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92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94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96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98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600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602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04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06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08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10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12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14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16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18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20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22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24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26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28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30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32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34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36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38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40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42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4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4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4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5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5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5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5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5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6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6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6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6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6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7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7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7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7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7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8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8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68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68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68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69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69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69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69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69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0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0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0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0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0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1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1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1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1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1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2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2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2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2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2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3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3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3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3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3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4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4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4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4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4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5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5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5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5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5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6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6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6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6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6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7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7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7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7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7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8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8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8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8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8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9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9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9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9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9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0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0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0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0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0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1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1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1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1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1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2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2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2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2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2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3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3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3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3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3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4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4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4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4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4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5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5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5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5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5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6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6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6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6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6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7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7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7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7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7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8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8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8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8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8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9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9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9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9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9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0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0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0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0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0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1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1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1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1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1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2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2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2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2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2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3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3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3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3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3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4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4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4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4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4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5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5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5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5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5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6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6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64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66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68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70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72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74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76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78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80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82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84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86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88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90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92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94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96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98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00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02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04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06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08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10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12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14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16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18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20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22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24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26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28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30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32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34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36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38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40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42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4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4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4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5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5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5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5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5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6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6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6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6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6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7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7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7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7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7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8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8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08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08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08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09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09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09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09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09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0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0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0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0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0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1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1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1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1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2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2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24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26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28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30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32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34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36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38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40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42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44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46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48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50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52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54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56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58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60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62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64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66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68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70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72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74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76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78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80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82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84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86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88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90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92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94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96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98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00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02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04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06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08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10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12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14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16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18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20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22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24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26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28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30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32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34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36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38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40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42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44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46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48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50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52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54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56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58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60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62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64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66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68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70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72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74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76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78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80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82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5</xdr:col>
      <xdr:colOff>55669</xdr:colOff>
      <xdr:row>2</xdr:row>
      <xdr:rowOff>161925</xdr:rowOff>
    </xdr:to>
    <xdr:pic>
      <xdr:nvPicPr>
        <xdr:cNvPr id="172871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26289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93134</xdr:colOff>
      <xdr:row>0</xdr:row>
      <xdr:rowOff>0</xdr:rowOff>
    </xdr:from>
    <xdr:to>
      <xdr:col>21</xdr:col>
      <xdr:colOff>584202</xdr:colOff>
      <xdr:row>3</xdr:row>
      <xdr:rowOff>47625</xdr:rowOff>
    </xdr:to>
    <xdr:pic>
      <xdr:nvPicPr>
        <xdr:cNvPr id="17287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12601" y="0"/>
          <a:ext cx="1134534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8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70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196638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263313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60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62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85725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74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82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152400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4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4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6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6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7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9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0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0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1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1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2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2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2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3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54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58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62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72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74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76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171238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88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90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92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94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00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237913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6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7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7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7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7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8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8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8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8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8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9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9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9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9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9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9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79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0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0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0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0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1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1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1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1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1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1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2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2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2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2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2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2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3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3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3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3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3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3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3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4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4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4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4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5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5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6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6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6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6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7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7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7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8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88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87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89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93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95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97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01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05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06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08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10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12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13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15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17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18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20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21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26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27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30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31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34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36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37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38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41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43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46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48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50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53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54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58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60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6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6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6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7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7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7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7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8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8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9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9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9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00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00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00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0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0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0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1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1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1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2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2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2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3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3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3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4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45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49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54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58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61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64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66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69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71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73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74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77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78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80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82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085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090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092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094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096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097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099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00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04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06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08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11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12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13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14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15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17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20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2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2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2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3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3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4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4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4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4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4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5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5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6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6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6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7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7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7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8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8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9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9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9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9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0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0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05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07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09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10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12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15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17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18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20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26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33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35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41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49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51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53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55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57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59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61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65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66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67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68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69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71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73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75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77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79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81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283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8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8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9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9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9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9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0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0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1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1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1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102659</xdr:rowOff>
    </xdr:to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3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3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3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4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4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5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5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6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169334</xdr:rowOff>
    </xdr:to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69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70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73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75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77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81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85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87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89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91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93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97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399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01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03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05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07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09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13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17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19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21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22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24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26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28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29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32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39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4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4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5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6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6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6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7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7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74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76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78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80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81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2929467" y="46651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8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8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9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9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9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9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9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0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0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0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0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0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1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1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14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18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22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2929467" y="46651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26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29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31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32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34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35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38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40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42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43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45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47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48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50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51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55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56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57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58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60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61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62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109432</xdr:rowOff>
    </xdr:to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2929467" y="507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66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67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68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71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73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74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76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78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80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81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83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84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86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88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90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92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94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96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97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98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599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601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176107</xdr:rowOff>
    </xdr:to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2929467" y="507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05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09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13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15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21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25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27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31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32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33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34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36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37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39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41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42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43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46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48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50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52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56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60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62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64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66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68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70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72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76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78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80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82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86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90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94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96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98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02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04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08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10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12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14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18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20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26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28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30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34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36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38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40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42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44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46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50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52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54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56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58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60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62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66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68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70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72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74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76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78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80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82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84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86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88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90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92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94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96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98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800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802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06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10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12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14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16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18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20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22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24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26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28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30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32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34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36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38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42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46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48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50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52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54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58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62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64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66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70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72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76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78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80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82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179705</xdr:rowOff>
    </xdr:to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886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888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892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894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896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898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00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02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04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06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08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10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12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14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18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20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22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246380</xdr:rowOff>
    </xdr:to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26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28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30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32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36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38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40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44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46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48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52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54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56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58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60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62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66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68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70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72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74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78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86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88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90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94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96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000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002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06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08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10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12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14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18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20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22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24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26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28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30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32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34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36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38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40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42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179706</xdr:rowOff>
    </xdr:to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2926080" y="573786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46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48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52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54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56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62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64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66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68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70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76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78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80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82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246381</xdr:rowOff>
    </xdr:to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2926080" y="573786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086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088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090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092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094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096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098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00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02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04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06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08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10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12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14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18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20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22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77259</xdr:rowOff>
    </xdr:to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2926080" y="60579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26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28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30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32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34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36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38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40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42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44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46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48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50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52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54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56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58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60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62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76200</xdr:colOff>
      <xdr:row>23</xdr:row>
      <xdr:rowOff>143934</xdr:rowOff>
    </xdr:to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2926080" y="60579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66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68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70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72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74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76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78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80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82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84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86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88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90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92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94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96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98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200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202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161925</xdr:rowOff>
    </xdr:to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3200400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06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08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10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12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14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16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18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20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22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24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26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28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30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32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34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36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38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40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42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228600</xdr:rowOff>
    </xdr:to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3200400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46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48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50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52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54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56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58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60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62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64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68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70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72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74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76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78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80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82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286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288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290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292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294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296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298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02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04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06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10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12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14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16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18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20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22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26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28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30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32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34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36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38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40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42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44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46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48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50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52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54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56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58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62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3200400" y="45296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66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68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70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72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74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78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80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82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84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86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88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90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92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94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96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98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400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402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3200400" y="45296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06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08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10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12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14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16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18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20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22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24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26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28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30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32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34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36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38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40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42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46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48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50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52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54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56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58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60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62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64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66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68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70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72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74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76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78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80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82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486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488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490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492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494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496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498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00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02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04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06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08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10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12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14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16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18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20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22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85726</xdr:rowOff>
    </xdr:to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3200400" y="8424333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26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28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30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32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34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36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38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40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42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44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46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48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50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52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54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56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58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60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62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152401</xdr:rowOff>
    </xdr:to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3200400" y="8424333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66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68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70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72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74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76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78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80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82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84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86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88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90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92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94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96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98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600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602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154305</xdr:rowOff>
    </xdr:to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3200400" y="8805333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06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08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10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12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14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16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18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20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22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24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28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30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32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34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36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38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40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42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220980</xdr:rowOff>
    </xdr:to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3200400" y="8805333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44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46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48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50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52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54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56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58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60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62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64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66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68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70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72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74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76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78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80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82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170392</xdr:rowOff>
    </xdr:to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3200400" y="57488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686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688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690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692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694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696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698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00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02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04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06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08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10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12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14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16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18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20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22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237067</xdr:rowOff>
    </xdr:to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3200400" y="57488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26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28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30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32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34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36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38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40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42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44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46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48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50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52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54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56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58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60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62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77259</xdr:rowOff>
    </xdr:to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3200400" y="53424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66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68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70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72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74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76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78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80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82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84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86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88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90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92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94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96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98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800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802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143934</xdr:rowOff>
    </xdr:to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3200400" y="53424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06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08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10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12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14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16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18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20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22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24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26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28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30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32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34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36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38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40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42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238972</xdr:rowOff>
    </xdr:to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3200400" y="57488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46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48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50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52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54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56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58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62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64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66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68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70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72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74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76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78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80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82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305647</xdr:rowOff>
    </xdr:to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3200400" y="57488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884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886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888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890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892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894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896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898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00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02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04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06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08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10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12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14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16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18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20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22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161925</xdr:rowOff>
    </xdr:to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2468880" y="6012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26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28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30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32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34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36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38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40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42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44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46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48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50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52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54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56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58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60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62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228600</xdr:rowOff>
    </xdr:to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2468880" y="6012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66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68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70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72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74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76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78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80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82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84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86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88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90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92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94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96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98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00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02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04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06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08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10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12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14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16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18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20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22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24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26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28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30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32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34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36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38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40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42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46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48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50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52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54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56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58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60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62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64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66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68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70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72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76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78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80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82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139065</xdr:rowOff>
    </xdr:to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2468880" y="63931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86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88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90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92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96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98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00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02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04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06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08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10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12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14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16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18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20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22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205740</xdr:rowOff>
    </xdr:to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2468880" y="63931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2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2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3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3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3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3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3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4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4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4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4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4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5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5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5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5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5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6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6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6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6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7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7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7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7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7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8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8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8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8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8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9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9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9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9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9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0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0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0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0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1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1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1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1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1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2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2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2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2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2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3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3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3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3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3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4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4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4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4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5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5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5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5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5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6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6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6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6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6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7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7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7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7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7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8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8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8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8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9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9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9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9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9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0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0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0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0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0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1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1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1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1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1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2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2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2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3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3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3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3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3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4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4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4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4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4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5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5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5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5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5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6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6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6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6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6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7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7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7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7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7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8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8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8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8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8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9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9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9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9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9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0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0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0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0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1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1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1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1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1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2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2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2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2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2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3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3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3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3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3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4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4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4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4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4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5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5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5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5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5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6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6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6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6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6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7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7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7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7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8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8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161925</xdr:rowOff>
    </xdr:to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48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48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48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49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49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49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49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49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0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0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0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0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0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1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1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1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1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1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2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2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228600</xdr:rowOff>
    </xdr:to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2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2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2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3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3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3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3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3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4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4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4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4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4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5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5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5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5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5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6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6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6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6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6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7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7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7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7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7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8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8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8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8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8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9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9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9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9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9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60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60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0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0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1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1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1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1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1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2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2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2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2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2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3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3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3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3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3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4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4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4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4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4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5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5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5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5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5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6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6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6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6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6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7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7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7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7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7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8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8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8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8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8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9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9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9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9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9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0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0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0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0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0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1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1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1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1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2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2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2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2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3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3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3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3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3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4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4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4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4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4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5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5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5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5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5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6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6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6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6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6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7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7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7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7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7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8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8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8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8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8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9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9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9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9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9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80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80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80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0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0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0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1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1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1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1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1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1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2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2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2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2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2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2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2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3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3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3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3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3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3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3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4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4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84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4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4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4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5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5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5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5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5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5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6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6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6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6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6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6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6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7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7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7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7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7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7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7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8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388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88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88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88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88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89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89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89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89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89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0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0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0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0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0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0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0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1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1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1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1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1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1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1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2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2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2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2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3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3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3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3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3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4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4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4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4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5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5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5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5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5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6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6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6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6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6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7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7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7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7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7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8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8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8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8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8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9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9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9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9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9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00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00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0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0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1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1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1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1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1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2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2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2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2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2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3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3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3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3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3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4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4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4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4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5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5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5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5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5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6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6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6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6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6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7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7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7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7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7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8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8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8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8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8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9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9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9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9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9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0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0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0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0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0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1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1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1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1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1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2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2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2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2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2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3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3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3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3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3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4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4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4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4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4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5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5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5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5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5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6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6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6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6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6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7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7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7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7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7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8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8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8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8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9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9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9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9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9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20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20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0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0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0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1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1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1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1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1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2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2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2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2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3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3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3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3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3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4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4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4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4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4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5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5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5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5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5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6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6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6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6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6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7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7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7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7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7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8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8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8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8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8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9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9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9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9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9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0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0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0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0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0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1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1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1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1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1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2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2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2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2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3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3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3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3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3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4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4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4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4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4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5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5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5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5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5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6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6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6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6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6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7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7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7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7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7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8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8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8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8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8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9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9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9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9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9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40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40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0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0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0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1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1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1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1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1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2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2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2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2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2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3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3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3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3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3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4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4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4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4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4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5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5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5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5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5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6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6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6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6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6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7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7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7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7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7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8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8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8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8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9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9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9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9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9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0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0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0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0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0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1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1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1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1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1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2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2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2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2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2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3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3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3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3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3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4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4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4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4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4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5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5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5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5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5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6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6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6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6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6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7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7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7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7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7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8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8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8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8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8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9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9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9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9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9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60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60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0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0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0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1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1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1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1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1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2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2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2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2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2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3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3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3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3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3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4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4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4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4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4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5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5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5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5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5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6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6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6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6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6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7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7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7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7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7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8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8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68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68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68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69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69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69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69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69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0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0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0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0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0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1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1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1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1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1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2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2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2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2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2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3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3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3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3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3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4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4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4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4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4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5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5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5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5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5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6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6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170392</xdr:rowOff>
    </xdr:to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6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6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6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7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7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7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7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7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8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8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8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8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8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9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9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9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9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9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80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80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237067</xdr:rowOff>
    </xdr:to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0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0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0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1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1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1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1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1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2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2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2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2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2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3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3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3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3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3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4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4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4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4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4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5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5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5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5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5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6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6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6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6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6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7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7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7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7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7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8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8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8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8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8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9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9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9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9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9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0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0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0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0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0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1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1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1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1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1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2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2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2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2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2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3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3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3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3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3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4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4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4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4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4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5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5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5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5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5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6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6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6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6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6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7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7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7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7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7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8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8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8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8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8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9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9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9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9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9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00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00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0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0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0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1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1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1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1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1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2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2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2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2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2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3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3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3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3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3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4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4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4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4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4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5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5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5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5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5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6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6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6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6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6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7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7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74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76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78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80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82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2472267" y="41232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08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08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08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09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09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09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09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09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0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0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0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0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0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1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1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14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18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20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22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2472267" y="41232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2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2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2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3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3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3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3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3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4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4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4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4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4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5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5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54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56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58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60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62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170392</xdr:rowOff>
    </xdr:to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2472267" y="3801533"/>
          <a:ext cx="76200" cy="49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6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6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6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7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7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7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7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7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8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8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8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8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8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9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9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94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96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98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200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202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237067</xdr:rowOff>
    </xdr:to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2472267" y="3801533"/>
          <a:ext cx="76200" cy="558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0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0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0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1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1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1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1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1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2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2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2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2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2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3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3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3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3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3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4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4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4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4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4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5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5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5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5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5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6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6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6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6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6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7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7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7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7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7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8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8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8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8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8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9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9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9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9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9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0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0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0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0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0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1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1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14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16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18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20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22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170392</xdr:rowOff>
    </xdr:to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2472267" y="41232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2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2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2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3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3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3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3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3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4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4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4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4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4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5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5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54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56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58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60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62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237067</xdr:rowOff>
    </xdr:to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2472267" y="41232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64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66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68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70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72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74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76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78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80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82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84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86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88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90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92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94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96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98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400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402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2929467" y="8509000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04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06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08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10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12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14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16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18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20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22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24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26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28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30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32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34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36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38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40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42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2929467" y="8509000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44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46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48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50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52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54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56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58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60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62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64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66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68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70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72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74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76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78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80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82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2929467" y="810260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484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486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488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490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492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494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496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498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00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02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04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06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08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10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12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14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16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18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20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22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2929467" y="810260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24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26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28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30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32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34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36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38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40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42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44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46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48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50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52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54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56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58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60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62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2929467" y="850900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64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66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68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70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72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74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76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78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80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82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84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86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88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90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92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94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96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98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600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602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2929467" y="850900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5</xdr:col>
      <xdr:colOff>199602</xdr:colOff>
      <xdr:row>2</xdr:row>
      <xdr:rowOff>161925</xdr:rowOff>
    </xdr:to>
    <xdr:pic>
      <xdr:nvPicPr>
        <xdr:cNvPr id="2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2668482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93134</xdr:colOff>
      <xdr:row>0</xdr:row>
      <xdr:rowOff>0</xdr:rowOff>
    </xdr:from>
    <xdr:to>
      <xdr:col>21</xdr:col>
      <xdr:colOff>584202</xdr:colOff>
      <xdr:row>3</xdr:row>
      <xdr:rowOff>47625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46094" y="0"/>
          <a:ext cx="1131148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161925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2926080" y="41224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8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228600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2926080" y="41224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70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171238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2926080" y="9692640"/>
          <a:ext cx="76200" cy="577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237913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2926080" y="9692640"/>
          <a:ext cx="76200" cy="64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60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62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29260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74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82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152400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29260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41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45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65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87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89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05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31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41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57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61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69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77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95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601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145838</xdr:rowOff>
    </xdr:to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2926080" y="9692640"/>
          <a:ext cx="76200" cy="552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07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11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17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21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23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29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39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212513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2926080" y="9692640"/>
          <a:ext cx="76200" cy="61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54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58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62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72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74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76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688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690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692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694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00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68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70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74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75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79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80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82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85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88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89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90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92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93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94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96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98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799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00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01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05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08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10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12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13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15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16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18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22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24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26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27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28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29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30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31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33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35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36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37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39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41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45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47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49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51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55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61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65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67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69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71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77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79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81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883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87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89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93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95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97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01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05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06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08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10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12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13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15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17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18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20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21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29260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26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27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30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31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34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36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37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38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41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43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46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48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50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53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54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58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60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29260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66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68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69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73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74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75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79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87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89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91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95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97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00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01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02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05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07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09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13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17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19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21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25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29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35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37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39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41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45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49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54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58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61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64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66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69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71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73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74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77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78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80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82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29260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85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90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92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94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96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97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099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00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04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06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08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11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12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13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14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15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17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20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29260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25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27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29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33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37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41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45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46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48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49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57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59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61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65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67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71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75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77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85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89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91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93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95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98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00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02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05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07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09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10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12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15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17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18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20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26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33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35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41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2926080" y="9692640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49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51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53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55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57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59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61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65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66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67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68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69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71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73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75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77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79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81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1283" name="Text Box 3"/>
        <xdr:cNvSpPr txBox="1">
          <a:spLocks noChangeArrowheads="1"/>
        </xdr:cNvSpPr>
      </xdr:nvSpPr>
      <xdr:spPr bwMode="auto">
        <a:xfrm>
          <a:off x="2926080" y="9692640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285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289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291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293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295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297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01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09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11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13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17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30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33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39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45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48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57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59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61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69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70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73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75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77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81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85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87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89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91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93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97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399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01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03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05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07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09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13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17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19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21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22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24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26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28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29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32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39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46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48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54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62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64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66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70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72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74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76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78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80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81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84032</xdr:rowOff>
    </xdr:to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2926080" y="96926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86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88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90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92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94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96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98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00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02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04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06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08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10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12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14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18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22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150707</xdr:rowOff>
    </xdr:to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2926080" y="96926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26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29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31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32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34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35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38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40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42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43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45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47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48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50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51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55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56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57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58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60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61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62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66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67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68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71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73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74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76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78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80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81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83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84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86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88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90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92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94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96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97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98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599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01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5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09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3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5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1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5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7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1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2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3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4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6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7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39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41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42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1643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6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8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0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2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6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0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2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4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6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8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0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2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6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8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80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82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86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90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94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96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98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02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04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08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10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12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14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18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20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26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28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30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34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36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38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40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42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44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46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50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52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54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56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58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60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62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66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68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70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72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74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76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78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80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82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84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86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88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90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92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94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96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98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800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802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2926080" y="9692640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06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10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12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14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16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18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20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22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24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26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28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30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32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34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36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38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42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2926080" y="9692640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46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48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50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52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54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58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62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64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66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70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72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76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78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80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82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886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888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892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894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896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898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00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02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04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06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08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10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12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14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18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20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22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26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28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30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32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36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38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40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44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46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48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52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54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56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58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60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62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154306</xdr:rowOff>
    </xdr:to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2926080" y="9692640"/>
          <a:ext cx="76200" cy="56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66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68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70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72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74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78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86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88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90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94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96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2000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2002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220981</xdr:rowOff>
    </xdr:to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2926080" y="9692640"/>
          <a:ext cx="76200" cy="62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06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08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10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12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14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18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20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22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24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26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28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30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32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34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36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38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40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42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2926080" y="9692640"/>
          <a:ext cx="76200" cy="458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46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48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52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54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56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62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64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66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68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70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76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78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80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82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2926080" y="9692640"/>
          <a:ext cx="76200" cy="52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86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88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90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92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94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96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98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00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02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04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06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08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10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12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14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18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20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22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161925</xdr:rowOff>
    </xdr:to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2926080" y="72694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26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28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30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32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34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36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38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40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42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44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46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48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50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52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54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56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58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60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62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228600</xdr:rowOff>
    </xdr:to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2926080" y="72694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66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68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70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72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74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76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78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80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82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84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86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88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90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92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94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96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98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00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02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06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08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10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12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14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16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18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20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22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24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26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28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30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32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34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36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38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40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42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46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48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50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52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54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56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58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60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62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64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68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70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72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74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76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78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80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82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161925</xdr:rowOff>
    </xdr:to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2926080" y="7673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86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88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90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92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94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96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98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02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04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06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10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12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14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16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18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20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22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228600</xdr:rowOff>
    </xdr:to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2926080" y="7673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26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28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30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32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34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36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38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40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42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44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46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48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50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52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54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56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58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62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170392</xdr:rowOff>
    </xdr:to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2926080" y="380238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66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68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70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72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74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78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80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82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84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86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88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90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92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94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96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98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00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02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237067</xdr:rowOff>
    </xdr:to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2926080" y="380238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06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08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10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12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14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16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18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20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22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24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26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28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30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32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34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36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38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40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42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29260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46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48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50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52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54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56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58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60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62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64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66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68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70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72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74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76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78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80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82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29260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486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488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490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492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494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496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498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00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02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04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06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08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10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12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14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16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18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20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22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154305</xdr:rowOff>
    </xdr:to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29260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26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28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30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32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34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36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38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40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42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44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46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48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50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52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54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56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58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60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62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220980</xdr:rowOff>
    </xdr:to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29260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66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68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70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72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74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76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78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80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82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84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86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88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90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92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94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96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98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600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602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170392</xdr:rowOff>
    </xdr:to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29260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06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08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10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12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14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16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18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20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22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24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28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30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32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34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36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38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40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42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237067</xdr:rowOff>
    </xdr:to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29260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44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46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48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50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52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54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56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58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60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62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64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66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68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70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72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74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76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78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80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82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77259</xdr:rowOff>
    </xdr:to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29260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686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688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690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692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694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696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698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00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02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04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06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08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10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12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14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16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18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20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22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143934</xdr:rowOff>
    </xdr:to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29260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26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28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30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32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34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36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38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40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42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44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46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48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50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52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54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56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58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60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62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238972</xdr:rowOff>
    </xdr:to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29260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66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68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70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72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74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76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78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80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82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84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86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88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90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92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94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96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98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800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802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305647</xdr:rowOff>
    </xdr:to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29260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06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08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10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12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14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16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18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20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22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24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26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28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30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32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34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36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38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40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42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29260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46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48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50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52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54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56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58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62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64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66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68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70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72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74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76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78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80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82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29260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884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886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888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890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892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894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896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898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00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02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04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06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08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10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12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14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16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18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20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22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26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28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30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32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34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36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38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40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42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44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46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48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50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52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54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56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58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60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62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66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68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70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72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74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76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78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80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82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84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86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88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90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92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94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96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98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3000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3002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139065</xdr:rowOff>
    </xdr:to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29260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04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06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08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10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12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14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16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18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20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22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24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26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28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30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32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34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36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38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40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42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205740</xdr:rowOff>
    </xdr:to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29260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46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48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50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52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54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56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58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60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62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64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66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68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70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72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76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78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80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82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086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088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090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092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096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098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00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02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04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06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08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10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12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14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16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18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20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22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26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28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30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32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34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36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38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40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42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44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46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48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50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52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54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56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58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60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62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2926080" y="45262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66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68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70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72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74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76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78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80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82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84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86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88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90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92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94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96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98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00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02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2926080" y="45262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06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08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10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12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14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16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18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20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22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24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26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28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30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32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34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36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38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40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42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170392</xdr:rowOff>
    </xdr:to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2926080" y="41224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46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48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50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52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54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56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58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60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62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64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66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68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70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72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74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76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78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80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82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76200</xdr:colOff>
      <xdr:row>12</xdr:row>
      <xdr:rowOff>237067</xdr:rowOff>
    </xdr:to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2926080" y="41224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286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288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290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292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294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296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298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00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02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04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06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08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10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12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14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16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18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20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22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26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30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32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34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36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38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40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42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44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46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48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50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52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54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56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58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60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62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64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66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68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70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72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74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76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78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80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82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84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86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88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90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92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94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96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98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400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402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2926080" y="49301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06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08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10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12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14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16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18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20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22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24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26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28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30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32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34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36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38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40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42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2926080" y="49301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44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46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48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50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52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54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56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58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60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62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64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66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68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70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72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74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76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80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82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170392</xdr:rowOff>
    </xdr:to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2926080" y="45262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84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86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88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90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92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94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96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98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00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02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04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06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08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10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12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14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16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18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20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22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237067</xdr:rowOff>
    </xdr:to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2926080" y="45262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2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2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2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3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3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3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3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3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4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4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4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4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4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5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5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5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5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5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6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6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6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6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6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7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7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7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7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7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8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8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8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8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8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9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9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9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9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9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0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0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0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0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1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1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1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1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1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2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2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2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2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2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3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3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3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3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3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4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4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4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4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4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5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5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5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5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5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6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6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6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6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6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7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7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7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7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7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8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8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8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8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8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9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9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9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9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9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0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0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0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0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0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1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1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1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1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2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2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2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2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3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3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3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3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3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4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4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4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4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4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5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5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5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5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5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6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6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64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66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68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70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72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74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76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78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80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82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84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86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88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90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92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94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96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98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800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801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3803" name="Text Box 3"/>
        <xdr:cNvSpPr txBox="1">
          <a:spLocks noChangeArrowheads="1"/>
        </xdr:cNvSpPr>
      </xdr:nvSpPr>
      <xdr:spPr bwMode="auto">
        <a:xfrm>
          <a:off x="2926080" y="53340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06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07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08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10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12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14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15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17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19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20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22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23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25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27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28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29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30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32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33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34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36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38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39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40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41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3843" name="Text Box 3"/>
        <xdr:cNvSpPr txBox="1">
          <a:spLocks noChangeArrowheads="1"/>
        </xdr:cNvSpPr>
      </xdr:nvSpPr>
      <xdr:spPr bwMode="auto">
        <a:xfrm>
          <a:off x="2926080" y="53340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4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4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4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5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5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5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5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5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5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6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6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6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6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6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6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6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7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7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7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75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76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77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79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81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883" name="Text Box 3"/>
        <xdr:cNvSpPr txBox="1">
          <a:spLocks noChangeArrowheads="1"/>
        </xdr:cNvSpPr>
      </xdr:nvSpPr>
      <xdr:spPr bwMode="auto">
        <a:xfrm>
          <a:off x="2926080" y="493014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88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88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88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88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89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89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89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89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89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0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0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0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0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0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0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0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1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1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1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14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15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16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18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20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22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2926080" y="493014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2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2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3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3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3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3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3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4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4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4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4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5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5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5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5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5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6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6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6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6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6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7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7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7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7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7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8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8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8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8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8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9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9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9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9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9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0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0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0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0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1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1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1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1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1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2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2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2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2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2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3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3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3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3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3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4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4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4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4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5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5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5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5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5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6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6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6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6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6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7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7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7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7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7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8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8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8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8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8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9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9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9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9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9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0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0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0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0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0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1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1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1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1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1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2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2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2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2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2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3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3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3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3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3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4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4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4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4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4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5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5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5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5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5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6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6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6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6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6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7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7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7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7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7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8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8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8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8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9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9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94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96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98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200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202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2926080" y="57378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0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0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0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1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1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1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1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1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2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2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2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2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3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3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34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36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38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40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42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2926080" y="57378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4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4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4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5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5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5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5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5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6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6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6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6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6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7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7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74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76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78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80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82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2926080" y="533400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28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28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28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29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29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29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29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29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0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0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0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0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0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1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1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14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16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18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20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22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2926080" y="533400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2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2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3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3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3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3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3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4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4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4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4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4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5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5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5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5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5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6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6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6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6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6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7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7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7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7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7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8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8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8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8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8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9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9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9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9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9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0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0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0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0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0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1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1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1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1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1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2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2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2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2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2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3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3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3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3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3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4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4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4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4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4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5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5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5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5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5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6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6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6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6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6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7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7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7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7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7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8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8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8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8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9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9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9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9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9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0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0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0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0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0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1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1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1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1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1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2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2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2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2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2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3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3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3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3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3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4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4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4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4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4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5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5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5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5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5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6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6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64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66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68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70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72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74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76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78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80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82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84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86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88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90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92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94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96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98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600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602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2926080" y="61417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04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06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08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10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12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14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16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18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20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22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24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26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28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30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32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34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36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38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40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42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2926080" y="61417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4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4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4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5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5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5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5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5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6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6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6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6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6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7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7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74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76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78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80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82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2926080" y="57378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68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68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68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69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69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69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69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69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0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0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0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0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0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1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1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14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16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18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20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22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2926080" y="57378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2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2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2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3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3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3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3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3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4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4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4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4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4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5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5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5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5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5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6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6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6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6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6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7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7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7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7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7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8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8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8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8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8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9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9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9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9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9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0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0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0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0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0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1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1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1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1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1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2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2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2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2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2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3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3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3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3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3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4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4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4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4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4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5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5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5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5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5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6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6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6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6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6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7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7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7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7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7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8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8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8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8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8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9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9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9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9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9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0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0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0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0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0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1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1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1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1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1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2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2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2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2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2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3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3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3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3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3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4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4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4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4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4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5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5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5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5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5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6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6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64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66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68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70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72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74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76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78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80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82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84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86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88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90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92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94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96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98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5000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5002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246592</xdr:rowOff>
    </xdr:to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2926080" y="65455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04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06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08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10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12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14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16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18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20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22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24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26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28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30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32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34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36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38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40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42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313267</xdr:rowOff>
    </xdr:to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2926080" y="65455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4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4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4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5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5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5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5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5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6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6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6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6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6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7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7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74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76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78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80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82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2926080" y="614172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08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08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08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09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09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09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09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09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0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0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0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0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0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1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1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14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18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20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22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2926080" y="614172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24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26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28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30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32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34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36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38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40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42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44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46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48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50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52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54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56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58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60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62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64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66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68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70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72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74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76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78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80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82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84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86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88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90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92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94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96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98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00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02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04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06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08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10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12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14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16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18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20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22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24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26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28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30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32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34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36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38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40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42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255059</xdr:rowOff>
    </xdr:to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2926080" y="654558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44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46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48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50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52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54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56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58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60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62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64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66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68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70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72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74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76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78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80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82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321734</xdr:rowOff>
    </xdr:to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2926080" y="654558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284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286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288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290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292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294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296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298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00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02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04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06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08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10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12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14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16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18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20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22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170392</xdr:rowOff>
    </xdr:to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2926080" y="6949440"/>
          <a:ext cx="76200" cy="49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24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26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28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30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32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34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36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38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40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42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44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46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48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50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52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54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56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58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60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62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237067</xdr:rowOff>
    </xdr:to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2926080" y="6949440"/>
          <a:ext cx="76200" cy="557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64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66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68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70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72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74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76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78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80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82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84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86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88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90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92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94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96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98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400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402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161926</xdr:rowOff>
    </xdr:to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2926080" y="65455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04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06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08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10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12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14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16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18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20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22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24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26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28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30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32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34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36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38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40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42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228601</xdr:rowOff>
    </xdr:to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2926080" y="65455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44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46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48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50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52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54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56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58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60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62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64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66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68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70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72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74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76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78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80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82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238972</xdr:rowOff>
    </xdr:to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2926080" y="6949440"/>
          <a:ext cx="76200" cy="55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484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486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488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490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492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494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496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498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00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02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04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06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08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10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12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14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16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18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20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22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14</xdr:row>
      <xdr:rowOff>305647</xdr:rowOff>
    </xdr:to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2926080" y="6949440"/>
          <a:ext cx="76200" cy="62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24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26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28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30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32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34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36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38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40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42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44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46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48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50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52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54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56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58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60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62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64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66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68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70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72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74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76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78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80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82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84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86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88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90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92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94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96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98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00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02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04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06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08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10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12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14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16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18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20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22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24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26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28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30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32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34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36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38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40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42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44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46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48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50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52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54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56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58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60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62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64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66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68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70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72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74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76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78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80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82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84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86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88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90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92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94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96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98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00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02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04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06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08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10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12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14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16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18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20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22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161925</xdr:rowOff>
    </xdr:to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2929467" y="5257800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24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26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28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30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32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34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36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38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40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42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44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46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48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50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52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54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56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58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60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62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16</xdr:row>
      <xdr:rowOff>228600</xdr:rowOff>
    </xdr:to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2929467" y="5257800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64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66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68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70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72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74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76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78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80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82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84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86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88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90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92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94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96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98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800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802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04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06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08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10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12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14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16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18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20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22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24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26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28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30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32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34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36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38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40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42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4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4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4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5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5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5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5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5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6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6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6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6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6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7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7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7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7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7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8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8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88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88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88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89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89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89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89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89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0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0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0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0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0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1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1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1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1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1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2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2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2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2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2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3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3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3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3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3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4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4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4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4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4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5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5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5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5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5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6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6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6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6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6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7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7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7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7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7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8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8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8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8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8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9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9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9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9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9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0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0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0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0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0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1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1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1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1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1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2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2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2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2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2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3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3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3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3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3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4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4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4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4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4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5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5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5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5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5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6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6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6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6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6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7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7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7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7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7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7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7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8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8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084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086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087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089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091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092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094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095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097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099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00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01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02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04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05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06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08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10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11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12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13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15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17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18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20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22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24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25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27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28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30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32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34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36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38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39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40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41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42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43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45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48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49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51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53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55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57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58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59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61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163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6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6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6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7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7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7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7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7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7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8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8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8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8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8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8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8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8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9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9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9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9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9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0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0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0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0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0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1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1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1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1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1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2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2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2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2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2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3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3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3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3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3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4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4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4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4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4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5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5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5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5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5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6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6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6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6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6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7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7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7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7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7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8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8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8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8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8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9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9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9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9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9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0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0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0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0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0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1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1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1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1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1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2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2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2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2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2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3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3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3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3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3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4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4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4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4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4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5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5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5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5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5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6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6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6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6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6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7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7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7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7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7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8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8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8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8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8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9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9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9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9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9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0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0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0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0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0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1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1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1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1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1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2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2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2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2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2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3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3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3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3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3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4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4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4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4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4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5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5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5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5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5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6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6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6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6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6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7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7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7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7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7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8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8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484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486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488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490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492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494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496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498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00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02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04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06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08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10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12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14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16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18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20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22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24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26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28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30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32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34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36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38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40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42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44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46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48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50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52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54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56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58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60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62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6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6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6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7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7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7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7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7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8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8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8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8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8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9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9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9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9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9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0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0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0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0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0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1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1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1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1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1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2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2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2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2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2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3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3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3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3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3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4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4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4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4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4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5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5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5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5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5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6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6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6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6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6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7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7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7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7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7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8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8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8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8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8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9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9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9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9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9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0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0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0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0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0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1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1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1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1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1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2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2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2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2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2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3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3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3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3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3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4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4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4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4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4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5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5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5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5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5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6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6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6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6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6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7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7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7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7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7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8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8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8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8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8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9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9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9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9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9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0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0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0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0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0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1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1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1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1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1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2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2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2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2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2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3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3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3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3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3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4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4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4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4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4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5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5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5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5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5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6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6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6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6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6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7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7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7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7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7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8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8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884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886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888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890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892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894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896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898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00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02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04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06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08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10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12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14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16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18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20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22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24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26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28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30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32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34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36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38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40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42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44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46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48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50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52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54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56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58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60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62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6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6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6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7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7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7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7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7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8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8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8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8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8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9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9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9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9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9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0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0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0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0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0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1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1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1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1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1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2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2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2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2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2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3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3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3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3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3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4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4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4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4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4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5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5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5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5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5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6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6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6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6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6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7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7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7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7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7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8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8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8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8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8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9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9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9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9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9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0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0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0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0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0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1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1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1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1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1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2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2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2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2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2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3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3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3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3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3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4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4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4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4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4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5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5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5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5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5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6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6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6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6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6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7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7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7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7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7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8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8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8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8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8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9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9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9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9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9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0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0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0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0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0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1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1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1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1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1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2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2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2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2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2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3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3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3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3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3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4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4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4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4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4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5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5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5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5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5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6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6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6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6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6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7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7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7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7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7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8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8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284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286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288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290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292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294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296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298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00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02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04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06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08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10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12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14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16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18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20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22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246592</xdr:rowOff>
    </xdr:to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2929467" y="4936067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24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26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28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30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32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34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36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38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40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42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44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46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48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50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52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54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56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58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60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62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313267</xdr:rowOff>
    </xdr:to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2929467" y="4936067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6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6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6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7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7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7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7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7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8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8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8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8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8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9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9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9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9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9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0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0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0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0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0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1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1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1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1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1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2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2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2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2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2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3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3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3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3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3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4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4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4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4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4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5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5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5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5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5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6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6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6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6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6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7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7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7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7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7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8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8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8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8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8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9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9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9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9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9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0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0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0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0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0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1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1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1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1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1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2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2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2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2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2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3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3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3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3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3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4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4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4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4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4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5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5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54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56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58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60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62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255059</xdr:rowOff>
    </xdr:to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2929467" y="4936067"/>
          <a:ext cx="7620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6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6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6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7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7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7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7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7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8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8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8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8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8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9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9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94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96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98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600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602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321734</xdr:rowOff>
    </xdr:to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2929467" y="4936067"/>
          <a:ext cx="7620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04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06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08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10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12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14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16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18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20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22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24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26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28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30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32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34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36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38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40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42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170392</xdr:rowOff>
    </xdr:to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2929467" y="4936067"/>
          <a:ext cx="76200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44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46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48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50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52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54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56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58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60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62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64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66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68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70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72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74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76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78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80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82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237067</xdr:rowOff>
    </xdr:to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2929467" y="4936067"/>
          <a:ext cx="762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684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686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688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690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692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694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696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698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00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02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04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06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08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10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12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14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16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18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20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22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161926</xdr:rowOff>
    </xdr:to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2929467" y="4936067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24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26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28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30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32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34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36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38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40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42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44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46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48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50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52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54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56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58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60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62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228601</xdr:rowOff>
    </xdr:to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2929467" y="4936067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64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66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68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70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72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74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76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78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80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82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84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86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88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90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92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94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96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98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800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802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238972</xdr:rowOff>
    </xdr:to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2929467" y="4936067"/>
          <a:ext cx="76200" cy="560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04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06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08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10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12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14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16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18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20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22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24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26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28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30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32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34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36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38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40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42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15</xdr:row>
      <xdr:rowOff>305647</xdr:rowOff>
    </xdr:to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2929467" y="4936067"/>
          <a:ext cx="76200" cy="62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44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46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48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50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52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54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56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58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60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62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64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66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68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70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72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74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76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78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80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82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85725</xdr:rowOff>
    </xdr:to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2468880" y="8481060"/>
          <a:ext cx="76200" cy="489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884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886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888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890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892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894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896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898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00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02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04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06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08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10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12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14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16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18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20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22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152400</xdr:rowOff>
    </xdr:to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2468880" y="8481060"/>
          <a:ext cx="762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24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26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28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30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32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34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36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38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40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42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44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46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48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50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52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54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56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58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60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62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64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66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68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70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72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74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76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78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80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82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84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86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88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90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92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94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96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98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00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02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04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06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08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10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12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14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16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18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20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22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24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26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28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30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32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34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36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38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40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42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44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46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48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50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52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54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56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58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60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62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64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66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68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70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72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74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76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78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80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82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084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086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088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090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092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094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096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098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00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02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04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06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08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10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12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14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16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18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20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22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24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26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28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30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32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34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36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38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40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42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44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46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48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50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52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54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56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58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60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62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64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66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68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70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72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74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76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78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80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82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84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86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88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90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92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94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96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98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200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202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77259</xdr:rowOff>
    </xdr:to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2468880" y="888492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04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06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08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10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12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14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16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18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20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22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24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26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28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30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32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34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36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38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40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42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20</xdr:row>
      <xdr:rowOff>143934</xdr:rowOff>
    </xdr:to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2468880" y="888492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44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46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48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50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52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54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56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58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60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62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64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66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68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70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72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74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76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78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80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82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284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286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288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290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292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294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296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298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00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02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04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06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08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10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12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14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16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18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20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22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24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26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28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30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32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34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36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38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40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42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44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46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48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50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52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53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54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55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56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57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58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59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60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61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62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51859</xdr:rowOff>
    </xdr:to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2468880" y="928878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64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66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68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69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71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73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74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76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77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79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81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82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83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84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86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87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88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90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92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93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94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95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97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399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400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402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118534</xdr:rowOff>
    </xdr:to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2468880" y="928878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04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06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07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09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10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12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14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16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18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20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21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22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23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24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25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27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29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30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31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33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35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37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39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41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77259</xdr:rowOff>
    </xdr:to>
    <xdr:sp macro="" textlink="">
      <xdr:nvSpPr>
        <xdr:cNvPr id="8443" name="Text Box 3"/>
        <xdr:cNvSpPr txBox="1">
          <a:spLocks noChangeArrowheads="1"/>
        </xdr:cNvSpPr>
      </xdr:nvSpPr>
      <xdr:spPr bwMode="auto">
        <a:xfrm>
          <a:off x="2468880" y="807720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45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47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49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50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52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54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56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57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58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59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61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62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64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65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66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68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70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72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74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76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78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79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80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81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82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143934</xdr:rowOff>
    </xdr:to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2468880" y="807720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484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485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487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489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491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493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495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497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499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00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02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04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06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07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09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11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12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14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15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17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19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20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21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22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154305</xdr:rowOff>
    </xdr:to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2468880" y="8481060"/>
          <a:ext cx="76200" cy="55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24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25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26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28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30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31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32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33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35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37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38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40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42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44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45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47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48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50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52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54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56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58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59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60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61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62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220980</xdr:rowOff>
    </xdr:to>
    <xdr:sp macro="" textlink="">
      <xdr:nvSpPr>
        <xdr:cNvPr id="8563" name="Text Box 3"/>
        <xdr:cNvSpPr txBox="1">
          <a:spLocks noChangeArrowheads="1"/>
        </xdr:cNvSpPr>
      </xdr:nvSpPr>
      <xdr:spPr bwMode="auto">
        <a:xfrm>
          <a:off x="2468880" y="8481060"/>
          <a:ext cx="76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65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67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68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69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71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73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75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77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78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80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82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84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86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88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90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92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94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95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96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97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98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599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600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601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602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170392</xdr:rowOff>
    </xdr:to>
    <xdr:sp macro="" textlink="">
      <xdr:nvSpPr>
        <xdr:cNvPr id="8603" name="Text Box 3"/>
        <xdr:cNvSpPr txBox="1">
          <a:spLocks noChangeArrowheads="1"/>
        </xdr:cNvSpPr>
      </xdr:nvSpPr>
      <xdr:spPr bwMode="auto">
        <a:xfrm>
          <a:off x="2468880" y="8481060"/>
          <a:ext cx="76200" cy="57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04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05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06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07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08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10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12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14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15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17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18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19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20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22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24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26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27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29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31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32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34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35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37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39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40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41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42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237067</xdr:rowOff>
    </xdr:to>
    <xdr:sp macro="" textlink="">
      <xdr:nvSpPr>
        <xdr:cNvPr id="8643" name="Text Box 3"/>
        <xdr:cNvSpPr txBox="1">
          <a:spLocks noChangeArrowheads="1"/>
        </xdr:cNvSpPr>
      </xdr:nvSpPr>
      <xdr:spPr bwMode="auto">
        <a:xfrm>
          <a:off x="2468880" y="8481060"/>
          <a:ext cx="76200" cy="640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45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46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47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49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51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52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53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54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56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58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59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61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63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65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66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68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69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71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73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75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77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79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80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81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82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77259</xdr:rowOff>
    </xdr:to>
    <xdr:sp macro="" textlink="">
      <xdr:nvSpPr>
        <xdr:cNvPr id="8683" name="Text Box 3"/>
        <xdr:cNvSpPr txBox="1">
          <a:spLocks noChangeArrowheads="1"/>
        </xdr:cNvSpPr>
      </xdr:nvSpPr>
      <xdr:spPr bwMode="auto">
        <a:xfrm>
          <a:off x="2468880" y="8481060"/>
          <a:ext cx="76200" cy="481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684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686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688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689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690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692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694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696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698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699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01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03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05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07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09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10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12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14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15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16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17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19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21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22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143934</xdr:rowOff>
    </xdr:to>
    <xdr:sp macro="" textlink="">
      <xdr:nvSpPr>
        <xdr:cNvPr id="8723" name="Text Box 3"/>
        <xdr:cNvSpPr txBox="1">
          <a:spLocks noChangeArrowheads="1"/>
        </xdr:cNvSpPr>
      </xdr:nvSpPr>
      <xdr:spPr bwMode="auto">
        <a:xfrm>
          <a:off x="2468880" y="8481060"/>
          <a:ext cx="76200" cy="54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24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25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26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27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28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29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31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33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35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37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38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40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41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43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44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46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47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49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50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52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53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55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57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59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61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238972</xdr:rowOff>
    </xdr:to>
    <xdr:sp macro="" textlink="">
      <xdr:nvSpPr>
        <xdr:cNvPr id="8763" name="Text Box 3"/>
        <xdr:cNvSpPr txBox="1">
          <a:spLocks noChangeArrowheads="1"/>
        </xdr:cNvSpPr>
      </xdr:nvSpPr>
      <xdr:spPr bwMode="auto">
        <a:xfrm>
          <a:off x="2468880" y="8481060"/>
          <a:ext cx="76200" cy="642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65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67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69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71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73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75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77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78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80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81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83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84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86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87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89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90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92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93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95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97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799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801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305647</xdr:rowOff>
    </xdr:to>
    <xdr:sp macro="" textlink="">
      <xdr:nvSpPr>
        <xdr:cNvPr id="8803" name="Text Box 3"/>
        <xdr:cNvSpPr txBox="1">
          <a:spLocks noChangeArrowheads="1"/>
        </xdr:cNvSpPr>
      </xdr:nvSpPr>
      <xdr:spPr bwMode="auto">
        <a:xfrm>
          <a:off x="2468880" y="8481060"/>
          <a:ext cx="76200" cy="709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04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05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06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08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10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11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12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13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15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17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19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21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22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24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25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26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28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30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32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34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36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38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40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42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2468880" y="84810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44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45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47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49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51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52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54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56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57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59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60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62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64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65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66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67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69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70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71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73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75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76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77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78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80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82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8883" name="Text Box 3"/>
        <xdr:cNvSpPr txBox="1">
          <a:spLocks noChangeArrowheads="1"/>
        </xdr:cNvSpPr>
      </xdr:nvSpPr>
      <xdr:spPr bwMode="auto">
        <a:xfrm>
          <a:off x="2468880" y="84810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885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887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889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890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892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893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895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897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899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01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03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04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05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06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07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08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10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12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13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14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16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18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20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22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24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26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28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30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32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34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36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38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39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41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43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45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46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48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50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51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53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54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56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58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59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60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61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8963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64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65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67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69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70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71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72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74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76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77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79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81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83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84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86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87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89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91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93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95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97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98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8999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9000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9001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9002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139065</xdr:rowOff>
    </xdr:to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2468880" y="848106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04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06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07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08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10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12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14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16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18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20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22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24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26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28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30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32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34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36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38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40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42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205740</xdr:rowOff>
    </xdr:to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2468880" y="848106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225126</xdr:colOff>
      <xdr:row>0</xdr:row>
      <xdr:rowOff>15240</xdr:rowOff>
    </xdr:from>
    <xdr:to>
      <xdr:col>21</xdr:col>
      <xdr:colOff>548639</xdr:colOff>
      <xdr:row>3</xdr:row>
      <xdr:rowOff>53340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97926" y="15240"/>
          <a:ext cx="1100753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203835</xdr:colOff>
      <xdr:row>2</xdr:row>
      <xdr:rowOff>150495</xdr:rowOff>
    </xdr:to>
    <xdr:pic>
      <xdr:nvPicPr>
        <xdr:cNvPr id="3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2672715" cy="902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203835</xdr:colOff>
      <xdr:row>2</xdr:row>
      <xdr:rowOff>150495</xdr:rowOff>
    </xdr:to>
    <xdr:pic>
      <xdr:nvPicPr>
        <xdr:cNvPr id="4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2672715" cy="902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161925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2468880" y="667512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8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228600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2468880" y="667512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70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2468880" y="465582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2468880" y="465582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60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62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2468880" y="50596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74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82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2468880" y="50596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41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184785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2468880" y="58674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45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65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251460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2468880" y="58674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487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489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05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31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41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57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61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69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77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95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601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07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11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17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21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23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29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39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54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58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2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2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4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6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8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90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92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94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0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2468880" y="425196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68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70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74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75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79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80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82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85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88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89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90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92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93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94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96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98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799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800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801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2468880" y="425196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05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08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10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12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13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15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16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18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22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24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26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27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28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29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30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31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33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35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36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37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39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41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2468880" y="586740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45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47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49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51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55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61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65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67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69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71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77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79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81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83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167640</xdr:rowOff>
    </xdr:to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2468880" y="586740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87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89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3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5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7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1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5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6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8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0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2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3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5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7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8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20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21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26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27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0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1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4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6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7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8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1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3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6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8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0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3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4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8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60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66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68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69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73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74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75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79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87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89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91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95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97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00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01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02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24688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05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07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09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13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17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19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21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25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29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35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37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39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41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24688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45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49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54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58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61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64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66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69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71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73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74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77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78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80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82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24688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085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090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092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094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096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097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099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00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04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06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08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11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12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13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14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15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17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20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24688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25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27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29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33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37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41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45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46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48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49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57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59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61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24688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65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67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71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75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77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85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89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91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93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95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98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00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02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24688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05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07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09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10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12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15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17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18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20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26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33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35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41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2468880" y="38481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49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51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53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55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57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59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61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65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66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67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68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69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71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73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75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77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79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81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83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2468880" y="38481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285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289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291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293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295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297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01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09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11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13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17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30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33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39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45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48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57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59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61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69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70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73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75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77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81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85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87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89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91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93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97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399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01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03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05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07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09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13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17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19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21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22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24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26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28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29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32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39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46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48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54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62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64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66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70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72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74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76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78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80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81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86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88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90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92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94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96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98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00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02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04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06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08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10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12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14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18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22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26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29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31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32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34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35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38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40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42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43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45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47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48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50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51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55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56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57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58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60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61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62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66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67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68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71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73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74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76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78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80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81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83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84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86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88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90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92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94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96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97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98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99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601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05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09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13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15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21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25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27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31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32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33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34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36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37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39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41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42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43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46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48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50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52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56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60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62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64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66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68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70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72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76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78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80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82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686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690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694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696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698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02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04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08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10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12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14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18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20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2926080" y="34442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26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28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30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34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36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38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40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42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44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46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50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52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54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56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58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60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62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2926080" y="34442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66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68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70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72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74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76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78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80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82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84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86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88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90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92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94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96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98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800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802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06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10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12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14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16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18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20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22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24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26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28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30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32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34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36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38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42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46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48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50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52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54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58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62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64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66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70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72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76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78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80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82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886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888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892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894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896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898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00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02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04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06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08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10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12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14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18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20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22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26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28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30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32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36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38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40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44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46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48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52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54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56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58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60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62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2926080" y="30403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66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68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70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72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74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78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86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88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90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94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96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2000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2002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2926080" y="30403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06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08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10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12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14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18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20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22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24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26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28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30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32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34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36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38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40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42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78105</xdr:rowOff>
    </xdr:to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2926080" y="3040380"/>
          <a:ext cx="76200" cy="481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46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48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52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54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56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62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64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66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68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70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76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78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80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82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2926080" y="3040380"/>
          <a:ext cx="762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workbookViewId="0">
      <selection activeCell="C8" sqref="C1:I1048576"/>
    </sheetView>
  </sheetViews>
  <sheetFormatPr defaultColWidth="9.109375" defaultRowHeight="13.2"/>
  <cols>
    <col min="1" max="1" width="4.6640625" style="120" customWidth="1"/>
    <col min="2" max="2" width="6.6640625" style="120" hidden="1" customWidth="1"/>
    <col min="3" max="3" width="24.6640625" style="120" customWidth="1"/>
    <col min="4" max="4" width="8.6640625" style="120" hidden="1" customWidth="1"/>
    <col min="5" max="5" width="6.6640625" style="120" customWidth="1"/>
    <col min="6" max="6" width="36.6640625" style="120" customWidth="1"/>
    <col min="7" max="7" width="8.6640625" style="120" hidden="1" customWidth="1"/>
    <col min="8" max="8" width="17.6640625" style="120" hidden="1" customWidth="1"/>
    <col min="9" max="9" width="22.6640625" style="120" customWidth="1"/>
    <col min="10" max="10" width="6.6640625" style="96" customWidth="1"/>
    <col min="11" max="11" width="8.6640625" style="96" customWidth="1"/>
    <col min="12" max="12" width="4.6640625" style="96" customWidth="1"/>
    <col min="13" max="13" width="6.6640625" style="96" customWidth="1"/>
    <col min="14" max="14" width="8.6640625" style="96" customWidth="1"/>
    <col min="15" max="15" width="4.6640625" style="96" customWidth="1"/>
    <col min="16" max="16" width="6.6640625" style="96" customWidth="1"/>
    <col min="17" max="17" width="8.6640625" style="96" customWidth="1"/>
    <col min="18" max="20" width="4.6640625" style="96" customWidth="1"/>
    <col min="21" max="21" width="6.6640625" style="96" customWidth="1"/>
    <col min="22" max="22" width="8.6640625" style="96" customWidth="1"/>
    <col min="23" max="23" width="6.6640625" style="96" hidden="1" customWidth="1"/>
    <col min="24" max="16384" width="9.109375" style="96"/>
  </cols>
  <sheetData>
    <row r="1" spans="1:25" ht="30" customHeight="1">
      <c r="A1" s="293" t="s">
        <v>37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</row>
    <row r="2" spans="1:25" s="97" customFormat="1" ht="30" customHeight="1">
      <c r="A2" s="294" t="s">
        <v>146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</row>
    <row r="3" spans="1:25" s="97" customFormat="1" ht="30" customHeight="1">
      <c r="A3" s="293" t="s">
        <v>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1:25" ht="30" customHeight="1">
      <c r="A4" s="293" t="s">
        <v>14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</row>
    <row r="5" spans="1:25" ht="30" customHeight="1">
      <c r="A5" s="296" t="s">
        <v>84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135"/>
    </row>
    <row r="6" spans="1:25" ht="30" customHeight="1">
      <c r="A6" s="293" t="s">
        <v>75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135"/>
    </row>
    <row r="7" spans="1:25" ht="30" customHeight="1">
      <c r="A7" s="295" t="s">
        <v>329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</row>
    <row r="8" spans="1:25" s="100" customFormat="1" ht="30" customHeight="1">
      <c r="A8" s="80" t="s">
        <v>27</v>
      </c>
      <c r="B8" s="80"/>
      <c r="C8" s="47"/>
      <c r="D8" s="48"/>
      <c r="E8" s="48"/>
      <c r="F8" s="49"/>
      <c r="G8" s="98"/>
      <c r="H8" s="98"/>
      <c r="I8" s="98"/>
      <c r="J8" s="99"/>
      <c r="K8" s="99"/>
      <c r="L8" s="99"/>
      <c r="M8" s="99"/>
      <c r="N8" s="99"/>
      <c r="O8" s="99"/>
      <c r="P8" s="99"/>
      <c r="Q8" s="99"/>
      <c r="R8" s="297" t="s">
        <v>147</v>
      </c>
      <c r="S8" s="297"/>
      <c r="T8" s="297"/>
      <c r="U8" s="297"/>
      <c r="V8" s="297"/>
      <c r="W8" s="297"/>
    </row>
    <row r="9" spans="1:25" ht="20.100000000000001" customHeight="1">
      <c r="A9" s="277" t="s">
        <v>1</v>
      </c>
      <c r="B9" s="275" t="s">
        <v>15</v>
      </c>
      <c r="C9" s="286" t="s">
        <v>12</v>
      </c>
      <c r="D9" s="288" t="s">
        <v>10</v>
      </c>
      <c r="E9" s="290" t="s">
        <v>9</v>
      </c>
      <c r="F9" s="288" t="s">
        <v>13</v>
      </c>
      <c r="G9" s="288" t="s">
        <v>10</v>
      </c>
      <c r="H9" s="288" t="s">
        <v>8</v>
      </c>
      <c r="I9" s="298" t="s">
        <v>4</v>
      </c>
      <c r="J9" s="283" t="s">
        <v>28</v>
      </c>
      <c r="K9" s="284"/>
      <c r="L9" s="285"/>
      <c r="M9" s="283" t="s">
        <v>5</v>
      </c>
      <c r="N9" s="284"/>
      <c r="O9" s="285"/>
      <c r="P9" s="283" t="s">
        <v>29</v>
      </c>
      <c r="Q9" s="284"/>
      <c r="R9" s="285"/>
      <c r="S9" s="302" t="s">
        <v>17</v>
      </c>
      <c r="T9" s="279" t="s">
        <v>18</v>
      </c>
      <c r="U9" s="281" t="s">
        <v>6</v>
      </c>
      <c r="V9" s="303" t="s">
        <v>16</v>
      </c>
      <c r="W9" s="300" t="s">
        <v>32</v>
      </c>
    </row>
    <row r="10" spans="1:25" ht="39.9" customHeight="1">
      <c r="A10" s="278"/>
      <c r="B10" s="275"/>
      <c r="C10" s="287"/>
      <c r="D10" s="289"/>
      <c r="E10" s="291"/>
      <c r="F10" s="292"/>
      <c r="G10" s="289"/>
      <c r="H10" s="292"/>
      <c r="I10" s="299"/>
      <c r="J10" s="56" t="s">
        <v>11</v>
      </c>
      <c r="K10" s="57" t="s">
        <v>0</v>
      </c>
      <c r="L10" s="56" t="s">
        <v>1</v>
      </c>
      <c r="M10" s="56" t="s">
        <v>11</v>
      </c>
      <c r="N10" s="57" t="s">
        <v>0</v>
      </c>
      <c r="O10" s="56" t="s">
        <v>1</v>
      </c>
      <c r="P10" s="56" t="s">
        <v>11</v>
      </c>
      <c r="Q10" s="57" t="s">
        <v>0</v>
      </c>
      <c r="R10" s="56" t="s">
        <v>1</v>
      </c>
      <c r="S10" s="302"/>
      <c r="T10" s="280"/>
      <c r="U10" s="282"/>
      <c r="V10" s="304"/>
      <c r="W10" s="301"/>
      <c r="Y10" s="101"/>
    </row>
    <row r="11" spans="1:25" ht="31.95" customHeight="1">
      <c r="A11" s="239" t="s">
        <v>334</v>
      </c>
      <c r="B11" s="42" t="s">
        <v>45</v>
      </c>
      <c r="C11" s="219" t="s">
        <v>46</v>
      </c>
      <c r="D11" s="45" t="s">
        <v>47</v>
      </c>
      <c r="E11" s="42" t="s">
        <v>38</v>
      </c>
      <c r="F11" s="165" t="s">
        <v>205</v>
      </c>
      <c r="G11" s="240" t="s">
        <v>335</v>
      </c>
      <c r="H11" s="43" t="s">
        <v>204</v>
      </c>
      <c r="I11" s="44" t="s">
        <v>48</v>
      </c>
      <c r="J11" s="37">
        <v>234</v>
      </c>
      <c r="K11" s="23">
        <f t="shared" ref="K11:K20" si="0">ROUND(J11/3.4,5)</f>
        <v>68.823530000000005</v>
      </c>
      <c r="L11" s="71">
        <f t="shared" ref="L11:L20" si="1">RANK(K11,K$11:K$20,0)</f>
        <v>1</v>
      </c>
      <c r="M11" s="37">
        <v>237.5</v>
      </c>
      <c r="N11" s="23">
        <f t="shared" ref="N11:N20" si="2">ROUND(M11/3.4,5)</f>
        <v>69.852940000000004</v>
      </c>
      <c r="O11" s="71">
        <f t="shared" ref="O11:O20" si="3">RANK(N11,N$11:N$20,0)</f>
        <v>1</v>
      </c>
      <c r="P11" s="37">
        <v>241.5</v>
      </c>
      <c r="Q11" s="23">
        <f t="shared" ref="Q11:Q20" si="4">ROUND(P11/3.4,5)</f>
        <v>71.029409999999999</v>
      </c>
      <c r="R11" s="71">
        <f t="shared" ref="R11:R20" si="5">RANK(Q11,Q$11:Q$20,0)</f>
        <v>1</v>
      </c>
      <c r="S11" s="40"/>
      <c r="T11" s="40"/>
      <c r="U11" s="37">
        <f t="shared" ref="U11:U20" si="6">J11+M11+P11</f>
        <v>713</v>
      </c>
      <c r="V11" s="62">
        <f t="shared" ref="V11:V20" si="7">ROUND(U11/3.4/3,5)</f>
        <v>69.901960000000003</v>
      </c>
      <c r="W11" s="102"/>
    </row>
    <row r="12" spans="1:25" ht="31.95" customHeight="1">
      <c r="A12" s="59">
        <v>1</v>
      </c>
      <c r="B12" s="42" t="s">
        <v>213</v>
      </c>
      <c r="C12" s="177" t="s">
        <v>214</v>
      </c>
      <c r="D12" s="45" t="s">
        <v>215</v>
      </c>
      <c r="E12" s="42" t="s">
        <v>20</v>
      </c>
      <c r="F12" s="2" t="s">
        <v>216</v>
      </c>
      <c r="G12" s="45" t="s">
        <v>217</v>
      </c>
      <c r="H12" s="43" t="s">
        <v>218</v>
      </c>
      <c r="I12" s="129" t="s">
        <v>52</v>
      </c>
      <c r="J12" s="37">
        <v>229.5</v>
      </c>
      <c r="K12" s="23">
        <f t="shared" si="0"/>
        <v>67.5</v>
      </c>
      <c r="L12" s="71">
        <f t="shared" si="1"/>
        <v>3</v>
      </c>
      <c r="M12" s="37">
        <v>237</v>
      </c>
      <c r="N12" s="23">
        <f t="shared" si="2"/>
        <v>69.705879999999993</v>
      </c>
      <c r="O12" s="71">
        <f t="shared" si="3"/>
        <v>2</v>
      </c>
      <c r="P12" s="37">
        <v>232.5</v>
      </c>
      <c r="Q12" s="23">
        <f t="shared" si="4"/>
        <v>68.382350000000002</v>
      </c>
      <c r="R12" s="71">
        <f t="shared" si="5"/>
        <v>2</v>
      </c>
      <c r="S12" s="40"/>
      <c r="T12" s="40"/>
      <c r="U12" s="37">
        <f t="shared" si="6"/>
        <v>699</v>
      </c>
      <c r="V12" s="62">
        <f t="shared" si="7"/>
        <v>68.529409999999999</v>
      </c>
      <c r="W12" s="102"/>
    </row>
    <row r="13" spans="1:25" ht="31.95" customHeight="1">
      <c r="A13" s="59">
        <v>2</v>
      </c>
      <c r="B13" s="42" t="s">
        <v>45</v>
      </c>
      <c r="C13" s="179" t="s">
        <v>46</v>
      </c>
      <c r="D13" s="45" t="s">
        <v>47</v>
      </c>
      <c r="E13" s="42" t="s">
        <v>38</v>
      </c>
      <c r="F13" s="166" t="s">
        <v>107</v>
      </c>
      <c r="G13" s="197" t="s">
        <v>108</v>
      </c>
      <c r="H13" s="138" t="s">
        <v>109</v>
      </c>
      <c r="I13" s="44" t="s">
        <v>48</v>
      </c>
      <c r="J13" s="37">
        <v>231</v>
      </c>
      <c r="K13" s="23">
        <f t="shared" si="0"/>
        <v>67.941180000000003</v>
      </c>
      <c r="L13" s="71">
        <f t="shared" si="1"/>
        <v>2</v>
      </c>
      <c r="M13" s="37">
        <v>235.5</v>
      </c>
      <c r="N13" s="23">
        <f t="shared" si="2"/>
        <v>69.264709999999994</v>
      </c>
      <c r="O13" s="71">
        <f t="shared" si="3"/>
        <v>3</v>
      </c>
      <c r="P13" s="37">
        <v>228.5</v>
      </c>
      <c r="Q13" s="23">
        <f t="shared" si="4"/>
        <v>67.205879999999993</v>
      </c>
      <c r="R13" s="71">
        <f t="shared" si="5"/>
        <v>3</v>
      </c>
      <c r="S13" s="40"/>
      <c r="T13" s="40"/>
      <c r="U13" s="37">
        <f t="shared" si="6"/>
        <v>695</v>
      </c>
      <c r="V13" s="62">
        <f t="shared" si="7"/>
        <v>68.137249999999995</v>
      </c>
      <c r="W13" s="102"/>
    </row>
    <row r="14" spans="1:25" ht="31.95" customHeight="1">
      <c r="A14" s="59">
        <v>3</v>
      </c>
      <c r="B14" s="42" t="s">
        <v>45</v>
      </c>
      <c r="C14" s="179" t="s">
        <v>46</v>
      </c>
      <c r="D14" s="45" t="s">
        <v>47</v>
      </c>
      <c r="E14" s="42" t="s">
        <v>38</v>
      </c>
      <c r="F14" s="178" t="s">
        <v>202</v>
      </c>
      <c r="G14" s="45" t="s">
        <v>203</v>
      </c>
      <c r="H14" s="43" t="s">
        <v>204</v>
      </c>
      <c r="I14" s="44" t="s">
        <v>48</v>
      </c>
      <c r="J14" s="37">
        <v>229.5</v>
      </c>
      <c r="K14" s="23">
        <f t="shared" si="0"/>
        <v>67.5</v>
      </c>
      <c r="L14" s="71">
        <f t="shared" si="1"/>
        <v>3</v>
      </c>
      <c r="M14" s="37">
        <v>229.5</v>
      </c>
      <c r="N14" s="23">
        <f t="shared" si="2"/>
        <v>67.5</v>
      </c>
      <c r="O14" s="71">
        <f t="shared" si="3"/>
        <v>5</v>
      </c>
      <c r="P14" s="37">
        <v>228.5</v>
      </c>
      <c r="Q14" s="23">
        <f t="shared" si="4"/>
        <v>67.205879999999993</v>
      </c>
      <c r="R14" s="71">
        <f t="shared" si="5"/>
        <v>3</v>
      </c>
      <c r="S14" s="40"/>
      <c r="T14" s="40"/>
      <c r="U14" s="37">
        <f t="shared" si="6"/>
        <v>687.5</v>
      </c>
      <c r="V14" s="62">
        <f t="shared" si="7"/>
        <v>67.401960000000003</v>
      </c>
      <c r="W14" s="102"/>
    </row>
    <row r="15" spans="1:25" ht="31.95" customHeight="1">
      <c r="A15" s="59">
        <v>4</v>
      </c>
      <c r="B15" s="42">
        <v>1999</v>
      </c>
      <c r="C15" s="137" t="s">
        <v>209</v>
      </c>
      <c r="D15" s="45" t="s">
        <v>210</v>
      </c>
      <c r="E15" s="42" t="s">
        <v>20</v>
      </c>
      <c r="F15" s="150" t="s">
        <v>211</v>
      </c>
      <c r="G15" s="151" t="s">
        <v>212</v>
      </c>
      <c r="H15" s="138" t="s">
        <v>109</v>
      </c>
      <c r="I15" s="44" t="s">
        <v>21</v>
      </c>
      <c r="J15" s="37">
        <v>229.5</v>
      </c>
      <c r="K15" s="23">
        <f t="shared" si="0"/>
        <v>67.5</v>
      </c>
      <c r="L15" s="71">
        <f t="shared" si="1"/>
        <v>3</v>
      </c>
      <c r="M15" s="37">
        <v>230</v>
      </c>
      <c r="N15" s="23">
        <f t="shared" si="2"/>
        <v>67.647059999999996</v>
      </c>
      <c r="O15" s="71">
        <f t="shared" si="3"/>
        <v>4</v>
      </c>
      <c r="P15" s="37">
        <v>220.5</v>
      </c>
      <c r="Q15" s="23">
        <f t="shared" si="4"/>
        <v>64.852940000000004</v>
      </c>
      <c r="R15" s="71">
        <f t="shared" si="5"/>
        <v>5</v>
      </c>
      <c r="S15" s="40"/>
      <c r="T15" s="40"/>
      <c r="U15" s="37">
        <f t="shared" si="6"/>
        <v>680</v>
      </c>
      <c r="V15" s="62">
        <f t="shared" si="7"/>
        <v>66.666669999999996</v>
      </c>
      <c r="W15" s="102"/>
    </row>
    <row r="16" spans="1:25" ht="31.95" customHeight="1">
      <c r="A16" s="59">
        <v>5</v>
      </c>
      <c r="B16" s="190">
        <v>1992</v>
      </c>
      <c r="C16" s="165" t="s">
        <v>79</v>
      </c>
      <c r="D16" s="192" t="s">
        <v>80</v>
      </c>
      <c r="E16" s="190" t="s">
        <v>20</v>
      </c>
      <c r="F16" s="167" t="s">
        <v>134</v>
      </c>
      <c r="G16" s="240" t="s">
        <v>335</v>
      </c>
      <c r="H16" s="43" t="s">
        <v>85</v>
      </c>
      <c r="I16" s="44" t="s">
        <v>21</v>
      </c>
      <c r="J16" s="37">
        <v>223.5</v>
      </c>
      <c r="K16" s="23">
        <f t="shared" si="0"/>
        <v>65.735290000000006</v>
      </c>
      <c r="L16" s="71">
        <f t="shared" si="1"/>
        <v>6</v>
      </c>
      <c r="M16" s="37">
        <v>223</v>
      </c>
      <c r="N16" s="23">
        <f t="shared" si="2"/>
        <v>65.588239999999999</v>
      </c>
      <c r="O16" s="71">
        <f t="shared" si="3"/>
        <v>7</v>
      </c>
      <c r="P16" s="37">
        <v>217.5</v>
      </c>
      <c r="Q16" s="23">
        <f t="shared" si="4"/>
        <v>63.970590000000001</v>
      </c>
      <c r="R16" s="71">
        <f t="shared" si="5"/>
        <v>6</v>
      </c>
      <c r="S16" s="40"/>
      <c r="T16" s="40"/>
      <c r="U16" s="37">
        <f t="shared" si="6"/>
        <v>664</v>
      </c>
      <c r="V16" s="62">
        <f t="shared" si="7"/>
        <v>65.098039999999997</v>
      </c>
      <c r="W16" s="102"/>
    </row>
    <row r="17" spans="1:23" ht="31.95" customHeight="1">
      <c r="A17" s="59">
        <v>6</v>
      </c>
      <c r="B17" s="42">
        <v>1999</v>
      </c>
      <c r="C17" s="137" t="s">
        <v>209</v>
      </c>
      <c r="D17" s="45" t="s">
        <v>210</v>
      </c>
      <c r="E17" s="42" t="s">
        <v>20</v>
      </c>
      <c r="F17" s="168" t="s">
        <v>206</v>
      </c>
      <c r="G17" s="45" t="s">
        <v>207</v>
      </c>
      <c r="H17" s="43" t="s">
        <v>208</v>
      </c>
      <c r="I17" s="44" t="s">
        <v>21</v>
      </c>
      <c r="J17" s="37">
        <v>221</v>
      </c>
      <c r="K17" s="23">
        <f t="shared" si="0"/>
        <v>65</v>
      </c>
      <c r="L17" s="71">
        <f t="shared" si="1"/>
        <v>7</v>
      </c>
      <c r="M17" s="37">
        <v>222.5</v>
      </c>
      <c r="N17" s="23">
        <f t="shared" si="2"/>
        <v>65.441180000000003</v>
      </c>
      <c r="O17" s="71">
        <f t="shared" si="3"/>
        <v>8</v>
      </c>
      <c r="P17" s="37">
        <v>213</v>
      </c>
      <c r="Q17" s="23">
        <f t="shared" si="4"/>
        <v>62.647060000000003</v>
      </c>
      <c r="R17" s="71">
        <f t="shared" si="5"/>
        <v>8</v>
      </c>
      <c r="S17" s="40"/>
      <c r="T17" s="40"/>
      <c r="U17" s="37">
        <f t="shared" si="6"/>
        <v>656.5</v>
      </c>
      <c r="V17" s="62">
        <f t="shared" si="7"/>
        <v>64.362750000000005</v>
      </c>
      <c r="W17" s="102"/>
    </row>
    <row r="18" spans="1:23" ht="31.95" customHeight="1">
      <c r="A18" s="59">
        <v>7</v>
      </c>
      <c r="B18" s="42">
        <v>1998</v>
      </c>
      <c r="C18" s="5" t="s">
        <v>171</v>
      </c>
      <c r="D18" s="45" t="s">
        <v>170</v>
      </c>
      <c r="E18" s="42" t="s">
        <v>38</v>
      </c>
      <c r="F18" s="168" t="s">
        <v>165</v>
      </c>
      <c r="G18" s="45" t="s">
        <v>166</v>
      </c>
      <c r="H18" s="43" t="s">
        <v>167</v>
      </c>
      <c r="I18" s="129" t="s">
        <v>180</v>
      </c>
      <c r="J18" s="37">
        <v>214.5</v>
      </c>
      <c r="K18" s="23">
        <f t="shared" si="0"/>
        <v>63.088239999999999</v>
      </c>
      <c r="L18" s="71">
        <f t="shared" si="1"/>
        <v>8</v>
      </c>
      <c r="M18" s="37">
        <v>225</v>
      </c>
      <c r="N18" s="23">
        <f t="shared" si="2"/>
        <v>66.176469999999995</v>
      </c>
      <c r="O18" s="71">
        <f t="shared" si="3"/>
        <v>6</v>
      </c>
      <c r="P18" s="37">
        <v>209</v>
      </c>
      <c r="Q18" s="23">
        <f t="shared" si="4"/>
        <v>61.470590000000001</v>
      </c>
      <c r="R18" s="71">
        <f t="shared" si="5"/>
        <v>9</v>
      </c>
      <c r="S18" s="40"/>
      <c r="T18" s="40"/>
      <c r="U18" s="37">
        <f t="shared" si="6"/>
        <v>648.5</v>
      </c>
      <c r="V18" s="62">
        <f t="shared" si="7"/>
        <v>63.578429999999997</v>
      </c>
      <c r="W18" s="102"/>
    </row>
    <row r="19" spans="1:23" ht="31.95" customHeight="1">
      <c r="A19" s="59">
        <v>8</v>
      </c>
      <c r="B19" s="42" t="s">
        <v>279</v>
      </c>
      <c r="C19" s="167" t="s">
        <v>280</v>
      </c>
      <c r="D19" s="240" t="s">
        <v>335</v>
      </c>
      <c r="E19" s="42" t="s">
        <v>20</v>
      </c>
      <c r="F19" s="2" t="s">
        <v>322</v>
      </c>
      <c r="G19" s="45" t="s">
        <v>321</v>
      </c>
      <c r="H19" s="43" t="s">
        <v>281</v>
      </c>
      <c r="I19" s="129" t="s">
        <v>282</v>
      </c>
      <c r="J19" s="37">
        <v>209.5</v>
      </c>
      <c r="K19" s="23">
        <f t="shared" si="0"/>
        <v>61.617649999999998</v>
      </c>
      <c r="L19" s="71">
        <f t="shared" si="1"/>
        <v>9</v>
      </c>
      <c r="M19" s="37">
        <v>215</v>
      </c>
      <c r="N19" s="23">
        <f t="shared" si="2"/>
        <v>63.235289999999999</v>
      </c>
      <c r="O19" s="71">
        <f t="shared" si="3"/>
        <v>9</v>
      </c>
      <c r="P19" s="37">
        <v>214.5</v>
      </c>
      <c r="Q19" s="23">
        <f t="shared" si="4"/>
        <v>63.088239999999999</v>
      </c>
      <c r="R19" s="71">
        <f t="shared" si="5"/>
        <v>7</v>
      </c>
      <c r="S19" s="40"/>
      <c r="T19" s="40"/>
      <c r="U19" s="37">
        <f t="shared" si="6"/>
        <v>639</v>
      </c>
      <c r="V19" s="62">
        <f t="shared" si="7"/>
        <v>62.647060000000003</v>
      </c>
      <c r="W19" s="102"/>
    </row>
    <row r="20" spans="1:23" ht="31.95" customHeight="1">
      <c r="A20" s="59">
        <v>9</v>
      </c>
      <c r="B20" s="42" t="s">
        <v>258</v>
      </c>
      <c r="C20" s="176" t="s">
        <v>283</v>
      </c>
      <c r="D20" s="45" t="s">
        <v>284</v>
      </c>
      <c r="E20" s="42" t="s">
        <v>20</v>
      </c>
      <c r="F20" s="204" t="s">
        <v>319</v>
      </c>
      <c r="G20" s="240" t="s">
        <v>335</v>
      </c>
      <c r="H20" s="43" t="s">
        <v>281</v>
      </c>
      <c r="I20" s="129" t="s">
        <v>282</v>
      </c>
      <c r="J20" s="37">
        <v>205.5</v>
      </c>
      <c r="K20" s="23">
        <f t="shared" si="0"/>
        <v>60.441180000000003</v>
      </c>
      <c r="L20" s="71">
        <f t="shared" si="1"/>
        <v>10</v>
      </c>
      <c r="M20" s="37">
        <v>206</v>
      </c>
      <c r="N20" s="23">
        <f t="shared" si="2"/>
        <v>60.588239999999999</v>
      </c>
      <c r="O20" s="71">
        <f t="shared" si="3"/>
        <v>10</v>
      </c>
      <c r="P20" s="37">
        <v>198.5</v>
      </c>
      <c r="Q20" s="23">
        <f t="shared" si="4"/>
        <v>58.382350000000002</v>
      </c>
      <c r="R20" s="71">
        <f t="shared" si="5"/>
        <v>10</v>
      </c>
      <c r="S20" s="40"/>
      <c r="T20" s="40"/>
      <c r="U20" s="37">
        <f t="shared" si="6"/>
        <v>610</v>
      </c>
      <c r="V20" s="62">
        <f t="shared" si="7"/>
        <v>59.803919999999998</v>
      </c>
      <c r="W20" s="102"/>
    </row>
    <row r="21" spans="1:23" ht="30" customHeight="1">
      <c r="A21" s="140"/>
      <c r="B21" s="140"/>
      <c r="C21" s="28"/>
      <c r="D21" s="103"/>
      <c r="E21" s="103"/>
      <c r="F21" s="104"/>
      <c r="G21" s="105"/>
      <c r="H21" s="106"/>
      <c r="I21" s="33"/>
      <c r="J21" s="25"/>
      <c r="K21" s="26"/>
      <c r="L21" s="25"/>
      <c r="M21" s="25"/>
      <c r="N21" s="26"/>
      <c r="O21" s="25"/>
      <c r="P21" s="25"/>
      <c r="Q21" s="26"/>
      <c r="R21" s="25"/>
      <c r="S21" s="34"/>
      <c r="T21" s="34"/>
      <c r="U21" s="25"/>
      <c r="V21" s="27"/>
      <c r="W21" s="107"/>
    </row>
    <row r="22" spans="1:23" s="107" customFormat="1" ht="30" customHeight="1">
      <c r="A22" s="111"/>
      <c r="B22" s="111"/>
      <c r="C22" s="109" t="s">
        <v>2</v>
      </c>
      <c r="D22" s="110"/>
      <c r="E22" s="110"/>
      <c r="F22" s="111"/>
      <c r="G22" s="111"/>
      <c r="H22" s="112"/>
      <c r="I22" s="51" t="s">
        <v>39</v>
      </c>
      <c r="J22" s="3"/>
      <c r="K22" s="3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13"/>
    </row>
    <row r="23" spans="1:23" s="113" customFormat="1" ht="30" customHeight="1">
      <c r="A23" s="141"/>
      <c r="B23" s="141"/>
      <c r="C23" s="115" t="s">
        <v>3</v>
      </c>
      <c r="D23" s="116"/>
      <c r="E23" s="116"/>
      <c r="F23" s="98"/>
      <c r="G23" s="98"/>
      <c r="H23" s="117"/>
      <c r="I23" s="50" t="s">
        <v>26</v>
      </c>
      <c r="J23" s="3"/>
      <c r="K23" s="3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96"/>
    </row>
    <row r="24" spans="1:23">
      <c r="C24" s="118"/>
      <c r="D24" s="118"/>
      <c r="E24" s="118"/>
      <c r="F24" s="118"/>
      <c r="G24" s="118"/>
      <c r="H24" s="118"/>
      <c r="I24" s="118"/>
      <c r="J24" s="119"/>
      <c r="K24" s="119"/>
    </row>
    <row r="25" spans="1:23">
      <c r="C25" s="118"/>
      <c r="D25" s="118"/>
      <c r="E25" s="118"/>
      <c r="F25" s="118"/>
      <c r="G25" s="118"/>
      <c r="H25" s="118"/>
      <c r="I25" s="118"/>
      <c r="J25" s="119"/>
      <c r="K25" s="119"/>
    </row>
  </sheetData>
  <sortState ref="A11:Y21">
    <sortCondition ref="A11:A21"/>
  </sortState>
  <mergeCells count="25">
    <mergeCell ref="R8:W8"/>
    <mergeCell ref="H9:H10"/>
    <mergeCell ref="I9:I10"/>
    <mergeCell ref="J9:L9"/>
    <mergeCell ref="W9:W10"/>
    <mergeCell ref="P9:R9"/>
    <mergeCell ref="S9:S10"/>
    <mergeCell ref="V9:V10"/>
    <mergeCell ref="A1:W1"/>
    <mergeCell ref="A2:W2"/>
    <mergeCell ref="A3:W3"/>
    <mergeCell ref="A4:W4"/>
    <mergeCell ref="A7:W7"/>
    <mergeCell ref="A5:V5"/>
    <mergeCell ref="A6:V6"/>
    <mergeCell ref="A9:A10"/>
    <mergeCell ref="T9:T10"/>
    <mergeCell ref="U9:U10"/>
    <mergeCell ref="M9:O9"/>
    <mergeCell ref="B9:B10"/>
    <mergeCell ref="C9:C10"/>
    <mergeCell ref="G9:G10"/>
    <mergeCell ref="D9:D10"/>
    <mergeCell ref="E9:E10"/>
    <mergeCell ref="F9:F10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opLeftCell="A7" workbookViewId="0">
      <selection activeCell="C7" sqref="C1:I1048576"/>
    </sheetView>
  </sheetViews>
  <sheetFormatPr defaultColWidth="9.109375" defaultRowHeight="13.2"/>
  <cols>
    <col min="1" max="1" width="4.6640625" style="120" customWidth="1"/>
    <col min="2" max="2" width="6.6640625" style="120" hidden="1" customWidth="1"/>
    <col min="3" max="3" width="24.6640625" style="120" customWidth="1"/>
    <col min="4" max="4" width="8.6640625" style="120" hidden="1" customWidth="1"/>
    <col min="5" max="5" width="6.6640625" style="120" customWidth="1"/>
    <col min="6" max="6" width="36.6640625" style="120" customWidth="1"/>
    <col min="7" max="7" width="8.6640625" style="120" hidden="1" customWidth="1"/>
    <col min="8" max="8" width="17.6640625" style="120" hidden="1" customWidth="1"/>
    <col min="9" max="9" width="22.6640625" style="120" customWidth="1"/>
    <col min="10" max="10" width="6.6640625" style="96" customWidth="1"/>
    <col min="11" max="11" width="8.6640625" style="96" customWidth="1"/>
    <col min="12" max="12" width="4.6640625" style="96" customWidth="1"/>
    <col min="13" max="13" width="6.6640625" style="96" customWidth="1"/>
    <col min="14" max="14" width="8.6640625" style="96" customWidth="1"/>
    <col min="15" max="15" width="4.6640625" style="96" customWidth="1"/>
    <col min="16" max="16" width="6.6640625" style="96" customWidth="1"/>
    <col min="17" max="17" width="8.6640625" style="96" customWidth="1"/>
    <col min="18" max="20" width="4.6640625" style="96" customWidth="1"/>
    <col min="21" max="21" width="6.6640625" style="96" customWidth="1"/>
    <col min="22" max="22" width="8.6640625" style="96" customWidth="1"/>
    <col min="23" max="23" width="6.6640625" style="96" hidden="1" customWidth="1"/>
    <col min="24" max="16384" width="9.109375" style="96"/>
  </cols>
  <sheetData>
    <row r="1" spans="1:25" ht="30" customHeight="1">
      <c r="A1" s="293" t="s">
        <v>37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</row>
    <row r="2" spans="1:25" s="97" customFormat="1" ht="30" customHeight="1">
      <c r="A2" s="294" t="s">
        <v>146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</row>
    <row r="3" spans="1:25" s="97" customFormat="1" ht="30" customHeight="1">
      <c r="A3" s="293" t="s">
        <v>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1:25" ht="30" customHeight="1">
      <c r="A4" s="293" t="s">
        <v>14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</row>
    <row r="5" spans="1:25" ht="30" customHeight="1">
      <c r="A5" s="295" t="s">
        <v>329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</row>
    <row r="6" spans="1:25" s="100" customFormat="1" ht="30" customHeight="1">
      <c r="A6" s="80" t="s">
        <v>27</v>
      </c>
      <c r="B6" s="80"/>
      <c r="C6" s="47"/>
      <c r="D6" s="48"/>
      <c r="E6" s="48"/>
      <c r="F6" s="49"/>
      <c r="G6" s="98"/>
      <c r="H6" s="98"/>
      <c r="I6" s="98"/>
      <c r="J6" s="99"/>
      <c r="K6" s="99"/>
      <c r="L6" s="99"/>
      <c r="M6" s="99"/>
      <c r="N6" s="99"/>
      <c r="O6" s="99"/>
      <c r="P6" s="99"/>
      <c r="Q6" s="99"/>
      <c r="R6" s="297" t="s">
        <v>147</v>
      </c>
      <c r="S6" s="297"/>
      <c r="T6" s="297"/>
      <c r="U6" s="297"/>
      <c r="V6" s="297"/>
      <c r="W6" s="297"/>
    </row>
    <row r="7" spans="1:25" ht="20.100000000000001" customHeight="1">
      <c r="A7" s="277" t="s">
        <v>1</v>
      </c>
      <c r="B7" s="275" t="s">
        <v>15</v>
      </c>
      <c r="C7" s="286" t="s">
        <v>12</v>
      </c>
      <c r="D7" s="288" t="s">
        <v>10</v>
      </c>
      <c r="E7" s="290" t="s">
        <v>9</v>
      </c>
      <c r="F7" s="288" t="s">
        <v>13</v>
      </c>
      <c r="G7" s="288" t="s">
        <v>10</v>
      </c>
      <c r="H7" s="288" t="s">
        <v>8</v>
      </c>
      <c r="I7" s="298" t="s">
        <v>4</v>
      </c>
      <c r="J7" s="283" t="s">
        <v>28</v>
      </c>
      <c r="K7" s="284"/>
      <c r="L7" s="285"/>
      <c r="M7" s="283" t="s">
        <v>5</v>
      </c>
      <c r="N7" s="284"/>
      <c r="O7" s="285"/>
      <c r="P7" s="283" t="s">
        <v>29</v>
      </c>
      <c r="Q7" s="284"/>
      <c r="R7" s="285"/>
      <c r="S7" s="302" t="s">
        <v>17</v>
      </c>
      <c r="T7" s="279" t="s">
        <v>18</v>
      </c>
      <c r="U7" s="281" t="s">
        <v>6</v>
      </c>
      <c r="V7" s="303" t="s">
        <v>16</v>
      </c>
      <c r="W7" s="300" t="s">
        <v>32</v>
      </c>
    </row>
    <row r="8" spans="1:25" ht="43.2" customHeight="1">
      <c r="A8" s="278"/>
      <c r="B8" s="275"/>
      <c r="C8" s="287"/>
      <c r="D8" s="289"/>
      <c r="E8" s="291"/>
      <c r="F8" s="292"/>
      <c r="G8" s="289"/>
      <c r="H8" s="292"/>
      <c r="I8" s="299"/>
      <c r="J8" s="56" t="s">
        <v>11</v>
      </c>
      <c r="K8" s="57" t="s">
        <v>0</v>
      </c>
      <c r="L8" s="56" t="s">
        <v>1</v>
      </c>
      <c r="M8" s="56" t="s">
        <v>11</v>
      </c>
      <c r="N8" s="57" t="s">
        <v>0</v>
      </c>
      <c r="O8" s="56" t="s">
        <v>1</v>
      </c>
      <c r="P8" s="56" t="s">
        <v>11</v>
      </c>
      <c r="Q8" s="57" t="s">
        <v>0</v>
      </c>
      <c r="R8" s="56" t="s">
        <v>1</v>
      </c>
      <c r="S8" s="302"/>
      <c r="T8" s="280"/>
      <c r="U8" s="282"/>
      <c r="V8" s="304"/>
      <c r="W8" s="301"/>
      <c r="Y8" s="101"/>
    </row>
    <row r="9" spans="1:25" ht="31.95" customHeight="1">
      <c r="A9" s="305" t="s">
        <v>323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211"/>
      <c r="Y9" s="101"/>
    </row>
    <row r="10" spans="1:25" ht="31.95" customHeight="1">
      <c r="A10" s="59">
        <f>RANK(V10,$V$10:$V$13,0)</f>
        <v>1</v>
      </c>
      <c r="B10" s="42" t="s">
        <v>140</v>
      </c>
      <c r="C10" s="176" t="s">
        <v>141</v>
      </c>
      <c r="D10" s="45" t="s">
        <v>142</v>
      </c>
      <c r="E10" s="42" t="s">
        <v>38</v>
      </c>
      <c r="F10" s="181" t="s">
        <v>137</v>
      </c>
      <c r="G10" s="45" t="s">
        <v>138</v>
      </c>
      <c r="H10" s="43" t="s">
        <v>139</v>
      </c>
      <c r="I10" s="44" t="s">
        <v>48</v>
      </c>
      <c r="J10" s="37">
        <v>232.5</v>
      </c>
      <c r="K10" s="23">
        <f>ROUND(J10/3.4,5)</f>
        <v>68.382350000000002</v>
      </c>
      <c r="L10" s="71">
        <f>RANK(K10,K$10:K$13,0)</f>
        <v>1</v>
      </c>
      <c r="M10" s="37">
        <v>239</v>
      </c>
      <c r="N10" s="23">
        <f>ROUND(M10/3.4,5)</f>
        <v>70.294120000000007</v>
      </c>
      <c r="O10" s="71">
        <f>RANK(N10,N$10:N$13,0)</f>
        <v>1</v>
      </c>
      <c r="P10" s="37">
        <v>231.5</v>
      </c>
      <c r="Q10" s="23">
        <f>ROUND(P10/3.4,5)</f>
        <v>68.088239999999999</v>
      </c>
      <c r="R10" s="71">
        <f>RANK(Q10,Q$10:Q$13,0)</f>
        <v>1</v>
      </c>
      <c r="S10" s="40"/>
      <c r="T10" s="40"/>
      <c r="U10" s="37">
        <f>J10+M10+P10</f>
        <v>703</v>
      </c>
      <c r="V10" s="62">
        <f>ROUND(U10/3.4/3,5)</f>
        <v>68.921570000000003</v>
      </c>
      <c r="W10" s="102"/>
    </row>
    <row r="11" spans="1:25" ht="31.95" customHeight="1">
      <c r="A11" s="59">
        <f>RANK(V11,$V$10:$V$13,0)</f>
        <v>2</v>
      </c>
      <c r="B11" s="42" t="s">
        <v>148</v>
      </c>
      <c r="C11" s="176" t="s">
        <v>149</v>
      </c>
      <c r="D11" s="45" t="s">
        <v>150</v>
      </c>
      <c r="E11" s="42" t="s">
        <v>38</v>
      </c>
      <c r="F11" s="178" t="s">
        <v>151</v>
      </c>
      <c r="G11" s="45" t="s">
        <v>152</v>
      </c>
      <c r="H11" s="43" t="s">
        <v>153</v>
      </c>
      <c r="I11" s="44" t="s">
        <v>21</v>
      </c>
      <c r="J11" s="37">
        <v>229.5</v>
      </c>
      <c r="K11" s="23">
        <f>ROUND(J11/3.4,5)</f>
        <v>67.5</v>
      </c>
      <c r="L11" s="71">
        <f>RANK(K11,K$10:K$13,0)</f>
        <v>2</v>
      </c>
      <c r="M11" s="37">
        <v>231</v>
      </c>
      <c r="N11" s="23">
        <f>ROUND(M11/3.4,5)</f>
        <v>67.941180000000003</v>
      </c>
      <c r="O11" s="71">
        <f>RANK(N11,N$10:N$13,0)</f>
        <v>2</v>
      </c>
      <c r="P11" s="37">
        <v>221.5</v>
      </c>
      <c r="Q11" s="23">
        <f>ROUND(P11/3.4,5)</f>
        <v>65.147059999999996</v>
      </c>
      <c r="R11" s="71">
        <f>RANK(Q11,Q$10:Q$13,0)</f>
        <v>2</v>
      </c>
      <c r="S11" s="40"/>
      <c r="T11" s="40"/>
      <c r="U11" s="37">
        <f>J11+M11+P11</f>
        <v>682</v>
      </c>
      <c r="V11" s="62">
        <f>ROUND(U11/3.4/3,5)</f>
        <v>66.862750000000005</v>
      </c>
      <c r="W11" s="102"/>
    </row>
    <row r="12" spans="1:25" ht="31.95" customHeight="1">
      <c r="A12" s="59">
        <f>RANK(V12,$V$10:$V$13,0)</f>
        <v>3</v>
      </c>
      <c r="B12" s="42" t="s">
        <v>258</v>
      </c>
      <c r="C12" s="176" t="s">
        <v>283</v>
      </c>
      <c r="D12" s="45" t="s">
        <v>284</v>
      </c>
      <c r="E12" s="42" t="s">
        <v>20</v>
      </c>
      <c r="F12" s="169" t="s">
        <v>285</v>
      </c>
      <c r="G12" s="45" t="s">
        <v>286</v>
      </c>
      <c r="H12" s="43" t="s">
        <v>281</v>
      </c>
      <c r="I12" s="44" t="s">
        <v>282</v>
      </c>
      <c r="J12" s="37">
        <v>228.5</v>
      </c>
      <c r="K12" s="23">
        <f>ROUND(J12/3.4,5)</f>
        <v>67.205879999999993</v>
      </c>
      <c r="L12" s="71">
        <f>RANK(K12,K$10:K$13,0)</f>
        <v>3</v>
      </c>
      <c r="M12" s="37">
        <v>229.5</v>
      </c>
      <c r="N12" s="23">
        <f>ROUND(M12/3.4,5)</f>
        <v>67.5</v>
      </c>
      <c r="O12" s="71">
        <f>RANK(N12,N$10:N$13,0)</f>
        <v>3</v>
      </c>
      <c r="P12" s="37">
        <v>220</v>
      </c>
      <c r="Q12" s="23">
        <f>ROUND(P12/3.4,5)</f>
        <v>64.705879999999993</v>
      </c>
      <c r="R12" s="71">
        <f>RANK(Q12,Q$10:Q$13,0)</f>
        <v>3</v>
      </c>
      <c r="S12" s="40"/>
      <c r="T12" s="40"/>
      <c r="U12" s="37">
        <f>J12+M12+P12</f>
        <v>678</v>
      </c>
      <c r="V12" s="62">
        <f>ROUND(U12/3.4/3,5)</f>
        <v>66.470590000000001</v>
      </c>
      <c r="W12" s="102"/>
    </row>
    <row r="13" spans="1:25" ht="31.95" customHeight="1">
      <c r="A13" s="59">
        <f>RANK(V13,$V$10:$V$13,0)</f>
        <v>4</v>
      </c>
      <c r="B13" s="42">
        <v>1977</v>
      </c>
      <c r="C13" s="5" t="s">
        <v>89</v>
      </c>
      <c r="D13" s="45" t="s">
        <v>90</v>
      </c>
      <c r="E13" s="42" t="s">
        <v>20</v>
      </c>
      <c r="F13" s="175" t="s">
        <v>91</v>
      </c>
      <c r="G13" s="45" t="s">
        <v>92</v>
      </c>
      <c r="H13" s="43" t="s">
        <v>93</v>
      </c>
      <c r="I13" s="44" t="s">
        <v>94</v>
      </c>
      <c r="J13" s="37">
        <v>227</v>
      </c>
      <c r="K13" s="23">
        <f>ROUND(J13/3.4,5)</f>
        <v>66.764709999999994</v>
      </c>
      <c r="L13" s="71">
        <f>RANK(K13,K$10:K$13,0)</f>
        <v>4</v>
      </c>
      <c r="M13" s="37">
        <v>209.5</v>
      </c>
      <c r="N13" s="23">
        <f>ROUND(M13/3.4,5)</f>
        <v>61.617649999999998</v>
      </c>
      <c r="O13" s="71">
        <f>RANK(N13,N$10:N$13,0)</f>
        <v>4</v>
      </c>
      <c r="P13" s="37">
        <v>208</v>
      </c>
      <c r="Q13" s="23">
        <f>ROUND(P13/3.4,5)</f>
        <v>61.176470000000002</v>
      </c>
      <c r="R13" s="71">
        <f>RANK(Q13,Q$10:Q$13,0)</f>
        <v>4</v>
      </c>
      <c r="S13" s="40"/>
      <c r="T13" s="40"/>
      <c r="U13" s="37">
        <f>J13+M13+P13</f>
        <v>644.5</v>
      </c>
      <c r="V13" s="62">
        <f>ROUND(U13/3.4/3,5)</f>
        <v>63.18627</v>
      </c>
      <c r="W13" s="102"/>
    </row>
    <row r="14" spans="1:25" ht="31.95" customHeight="1">
      <c r="A14" s="305" t="s">
        <v>325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213"/>
    </row>
    <row r="15" spans="1:25" ht="31.95" customHeight="1">
      <c r="A15" s="59">
        <f>RANK(V15,$V$15:$V$17,0)</f>
        <v>1</v>
      </c>
      <c r="B15" s="42">
        <v>1997</v>
      </c>
      <c r="C15" s="174" t="s">
        <v>287</v>
      </c>
      <c r="D15" s="240" t="s">
        <v>335</v>
      </c>
      <c r="E15" s="42" t="s">
        <v>19</v>
      </c>
      <c r="F15" s="167" t="s">
        <v>288</v>
      </c>
      <c r="G15" s="45" t="s">
        <v>289</v>
      </c>
      <c r="H15" s="43" t="s">
        <v>281</v>
      </c>
      <c r="I15" s="44" t="s">
        <v>282</v>
      </c>
      <c r="J15" s="37">
        <v>213</v>
      </c>
      <c r="K15" s="23">
        <f>ROUND(J15/3.4,5)</f>
        <v>62.647060000000003</v>
      </c>
      <c r="L15" s="71">
        <f>RANK(K15,K$15:K$17,0)</f>
        <v>1</v>
      </c>
      <c r="M15" s="37">
        <v>214.5</v>
      </c>
      <c r="N15" s="23">
        <f>ROUND(M15/3.4,5)</f>
        <v>63.088239999999999</v>
      </c>
      <c r="O15" s="71">
        <f>RANK(N15,N$15:N$17,0)</f>
        <v>1</v>
      </c>
      <c r="P15" s="37">
        <v>205</v>
      </c>
      <c r="Q15" s="23">
        <f>ROUND(P15/3.4,5)</f>
        <v>60.294119999999999</v>
      </c>
      <c r="R15" s="71">
        <f>RANK(Q15,Q$15:Q$17,0)</f>
        <v>1</v>
      </c>
      <c r="S15" s="40"/>
      <c r="T15" s="40"/>
      <c r="U15" s="37">
        <f>J15+M15+P15</f>
        <v>632.5</v>
      </c>
      <c r="V15" s="62">
        <f>ROUND(U15/3.4/3,5)</f>
        <v>62.009799999999998</v>
      </c>
      <c r="W15" s="213"/>
    </row>
    <row r="16" spans="1:25" ht="31.95" customHeight="1">
      <c r="A16" s="59">
        <f>RANK(V16,$V$15:$V$17,0)</f>
        <v>2</v>
      </c>
      <c r="B16" s="42">
        <v>1996</v>
      </c>
      <c r="C16" s="176" t="s">
        <v>197</v>
      </c>
      <c r="D16" s="45" t="s">
        <v>198</v>
      </c>
      <c r="E16" s="42" t="s">
        <v>19</v>
      </c>
      <c r="F16" s="60" t="s">
        <v>199</v>
      </c>
      <c r="G16" s="45" t="s">
        <v>200</v>
      </c>
      <c r="H16" s="43" t="s">
        <v>201</v>
      </c>
      <c r="I16" s="44" t="s">
        <v>62</v>
      </c>
      <c r="J16" s="37">
        <v>204.5</v>
      </c>
      <c r="K16" s="23">
        <f>ROUND(J16/3.4,5)-2</f>
        <v>58.147060000000003</v>
      </c>
      <c r="L16" s="71">
        <f>RANK(K16,K$15:K$17,0)</f>
        <v>2</v>
      </c>
      <c r="M16" s="37">
        <v>213.5</v>
      </c>
      <c r="N16" s="23">
        <f>ROUND(M16/3.4,5)-2</f>
        <v>60.794119999999999</v>
      </c>
      <c r="O16" s="71">
        <f>RANK(N16,N$15:N$17,0)</f>
        <v>2</v>
      </c>
      <c r="P16" s="37">
        <v>207.5</v>
      </c>
      <c r="Q16" s="23">
        <f>ROUND(P16/3.4,5)-2</f>
        <v>59.029409999999999</v>
      </c>
      <c r="R16" s="71">
        <f>RANK(Q16,Q$15:Q$17,0)</f>
        <v>2</v>
      </c>
      <c r="S16" s="40">
        <v>1</v>
      </c>
      <c r="T16" s="40"/>
      <c r="U16" s="37">
        <f>J16+M16+P16</f>
        <v>625.5</v>
      </c>
      <c r="V16" s="62">
        <f>ROUND(U16/3.4/3,5)-2</f>
        <v>59.323529999999998</v>
      </c>
      <c r="W16" s="213"/>
    </row>
    <row r="17" spans="1:23" ht="31.95" customHeight="1">
      <c r="A17" s="59">
        <f>RANK(V17,$V$15:$V$17,0)</f>
        <v>3</v>
      </c>
      <c r="B17" s="42">
        <v>1995</v>
      </c>
      <c r="C17" s="165" t="s">
        <v>40</v>
      </c>
      <c r="D17" s="45" t="s">
        <v>41</v>
      </c>
      <c r="E17" s="42" t="s">
        <v>19</v>
      </c>
      <c r="F17" s="168" t="s">
        <v>42</v>
      </c>
      <c r="G17" s="45" t="s">
        <v>43</v>
      </c>
      <c r="H17" s="43" t="s">
        <v>44</v>
      </c>
      <c r="I17" s="44" t="s">
        <v>21</v>
      </c>
      <c r="J17" s="37">
        <v>195</v>
      </c>
      <c r="K17" s="23">
        <f>ROUND(J17/3.4,5)</f>
        <v>57.352939999999997</v>
      </c>
      <c r="L17" s="71">
        <f>RANK(K17,K$15:K$17,0)</f>
        <v>3</v>
      </c>
      <c r="M17" s="37">
        <v>186</v>
      </c>
      <c r="N17" s="23">
        <f>ROUND(M17/3.4,5)</f>
        <v>54.705880000000001</v>
      </c>
      <c r="O17" s="71">
        <f>RANK(N17,N$15:N$17,0)</f>
        <v>3</v>
      </c>
      <c r="P17" s="37">
        <v>190</v>
      </c>
      <c r="Q17" s="23">
        <f>ROUND(P17/3.4,5)</f>
        <v>55.882350000000002</v>
      </c>
      <c r="R17" s="71">
        <f>RANK(Q17,Q$15:Q$17,0)</f>
        <v>3</v>
      </c>
      <c r="S17" s="40"/>
      <c r="T17" s="40"/>
      <c r="U17" s="37">
        <f>J17+M17+P17</f>
        <v>571</v>
      </c>
      <c r="V17" s="62">
        <f>ROUND(U17/3.4/3,5)</f>
        <v>55.98039</v>
      </c>
      <c r="W17" s="213"/>
    </row>
    <row r="18" spans="1:23" ht="31.95" customHeight="1">
      <c r="A18" s="305" t="s">
        <v>324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213"/>
    </row>
    <row r="19" spans="1:23" ht="31.95" customHeight="1">
      <c r="A19" s="59">
        <v>1</v>
      </c>
      <c r="B19" s="42">
        <v>1984</v>
      </c>
      <c r="C19" s="167" t="s">
        <v>188</v>
      </c>
      <c r="D19" s="45" t="s">
        <v>189</v>
      </c>
      <c r="E19" s="42" t="s">
        <v>20</v>
      </c>
      <c r="F19" s="60" t="s">
        <v>190</v>
      </c>
      <c r="G19" s="45" t="s">
        <v>191</v>
      </c>
      <c r="H19" s="43" t="s">
        <v>192</v>
      </c>
      <c r="I19" s="44" t="s">
        <v>78</v>
      </c>
      <c r="J19" s="37">
        <v>230</v>
      </c>
      <c r="K19" s="46">
        <f>ROUND(J19/3.8,5)</f>
        <v>60.526319999999998</v>
      </c>
      <c r="L19" s="61">
        <v>1</v>
      </c>
      <c r="M19" s="37">
        <v>217</v>
      </c>
      <c r="N19" s="46">
        <f>ROUND(M19/3.8,5)</f>
        <v>57.105260000000001</v>
      </c>
      <c r="O19" s="61">
        <v>1</v>
      </c>
      <c r="P19" s="37">
        <v>227.5</v>
      </c>
      <c r="Q19" s="46">
        <f>ROUND(P19/3.8,5)</f>
        <v>59.86842</v>
      </c>
      <c r="R19" s="61">
        <v>1</v>
      </c>
      <c r="S19" s="40"/>
      <c r="T19" s="40"/>
      <c r="U19" s="37">
        <f>J19+M19+P19</f>
        <v>674.5</v>
      </c>
      <c r="V19" s="63">
        <f>ROUND(U19/3.8/3,5)</f>
        <v>59.166670000000003</v>
      </c>
      <c r="W19" s="213"/>
    </row>
    <row r="20" spans="1:23" ht="30" customHeight="1">
      <c r="A20" s="140"/>
      <c r="B20" s="140"/>
      <c r="C20" s="28"/>
      <c r="D20" s="103"/>
      <c r="E20" s="103"/>
      <c r="F20" s="104"/>
      <c r="G20" s="105"/>
      <c r="H20" s="106"/>
      <c r="I20" s="33"/>
      <c r="J20" s="25"/>
      <c r="K20" s="26"/>
      <c r="L20" s="25"/>
      <c r="M20" s="25"/>
      <c r="N20" s="26"/>
      <c r="O20" s="25"/>
      <c r="P20" s="25"/>
      <c r="Q20" s="26"/>
      <c r="R20" s="25"/>
      <c r="S20" s="34"/>
      <c r="T20" s="34"/>
      <c r="U20" s="25"/>
      <c r="V20" s="27"/>
      <c r="W20" s="107"/>
    </row>
    <row r="21" spans="1:23" s="107" customFormat="1" ht="30" customHeight="1">
      <c r="A21" s="111"/>
      <c r="B21" s="111"/>
      <c r="C21" s="109" t="s">
        <v>2</v>
      </c>
      <c r="D21" s="110"/>
      <c r="E21" s="110"/>
      <c r="F21" s="111"/>
      <c r="G21" s="111"/>
      <c r="H21" s="112"/>
      <c r="I21" s="51" t="s">
        <v>39</v>
      </c>
      <c r="J21" s="3"/>
      <c r="K21" s="3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13"/>
    </row>
    <row r="22" spans="1:23" s="113" customFormat="1" ht="30" customHeight="1">
      <c r="A22" s="141"/>
      <c r="B22" s="141"/>
      <c r="C22" s="115" t="s">
        <v>3</v>
      </c>
      <c r="D22" s="116"/>
      <c r="E22" s="116"/>
      <c r="F22" s="98"/>
      <c r="G22" s="98"/>
      <c r="H22" s="117"/>
      <c r="I22" s="50" t="s">
        <v>26</v>
      </c>
      <c r="J22" s="3"/>
      <c r="K22" s="3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96"/>
    </row>
    <row r="23" spans="1:23">
      <c r="C23" s="118"/>
      <c r="D23" s="118"/>
      <c r="E23" s="118"/>
      <c r="F23" s="118"/>
      <c r="G23" s="118"/>
      <c r="H23" s="118"/>
      <c r="I23" s="118"/>
      <c r="J23" s="119"/>
      <c r="K23" s="119"/>
    </row>
    <row r="24" spans="1:23">
      <c r="C24" s="118"/>
      <c r="D24" s="118"/>
      <c r="E24" s="118"/>
      <c r="F24" s="118"/>
      <c r="G24" s="118"/>
      <c r="H24" s="118"/>
      <c r="I24" s="118"/>
      <c r="J24" s="119"/>
      <c r="K24" s="119"/>
    </row>
  </sheetData>
  <sortState ref="A10:Y14">
    <sortCondition ref="A10:A14"/>
  </sortState>
  <mergeCells count="26">
    <mergeCell ref="A18:V18"/>
    <mergeCell ref="I7:I8"/>
    <mergeCell ref="J7:L7"/>
    <mergeCell ref="M7:O7"/>
    <mergeCell ref="P7:R7"/>
    <mergeCell ref="S7:S8"/>
    <mergeCell ref="T7:T8"/>
    <mergeCell ref="U7:U8"/>
    <mergeCell ref="V7:V8"/>
    <mergeCell ref="A9:V9"/>
    <mergeCell ref="A14:V14"/>
    <mergeCell ref="R6:W6"/>
    <mergeCell ref="A7:A8"/>
    <mergeCell ref="B7:B8"/>
    <mergeCell ref="C7:C8"/>
    <mergeCell ref="D7:D8"/>
    <mergeCell ref="E7:E8"/>
    <mergeCell ref="F7:F8"/>
    <mergeCell ref="G7:G8"/>
    <mergeCell ref="H7:H8"/>
    <mergeCell ref="W7:W8"/>
    <mergeCell ref="A1:W1"/>
    <mergeCell ref="A2:W2"/>
    <mergeCell ref="A3:W3"/>
    <mergeCell ref="A4:W4"/>
    <mergeCell ref="A5:W5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workbookViewId="0">
      <selection activeCell="C8" sqref="C1:I1048576"/>
    </sheetView>
  </sheetViews>
  <sheetFormatPr defaultRowHeight="13.2"/>
  <cols>
    <col min="1" max="1" width="4.6640625" customWidth="1"/>
    <col min="2" max="2" width="6.6640625" hidden="1" customWidth="1"/>
    <col min="3" max="3" width="24.77734375" customWidth="1"/>
    <col min="4" max="4" width="8.6640625" hidden="1" customWidth="1"/>
    <col min="5" max="5" width="6.6640625" customWidth="1"/>
    <col min="6" max="6" width="36.77734375" customWidth="1"/>
    <col min="7" max="7" width="8.6640625" hidden="1" customWidth="1"/>
    <col min="8" max="8" width="17.6640625" hidden="1" customWidth="1"/>
    <col min="9" max="9" width="22.77734375" customWidth="1"/>
    <col min="10" max="10" width="6.6640625" customWidth="1"/>
    <col min="11" max="11" width="8.6640625" customWidth="1"/>
    <col min="12" max="12" width="4.6640625" customWidth="1"/>
    <col min="13" max="13" width="6.6640625" customWidth="1"/>
    <col min="14" max="14" width="8.6640625" customWidth="1"/>
    <col min="15" max="15" width="4.6640625" customWidth="1"/>
    <col min="16" max="16" width="6.6640625" customWidth="1"/>
    <col min="17" max="17" width="8.6640625" customWidth="1"/>
    <col min="18" max="20" width="4.6640625" customWidth="1"/>
    <col min="21" max="21" width="6.6640625" customWidth="1"/>
    <col min="22" max="22" width="8.6640625" customWidth="1"/>
    <col min="23" max="23" width="6.6640625" hidden="1" customWidth="1"/>
  </cols>
  <sheetData>
    <row r="1" spans="1:23" s="7" customFormat="1" ht="30" customHeight="1">
      <c r="A1" s="276" t="s">
        <v>37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</row>
    <row r="2" spans="1:23" s="7" customFormat="1" ht="30" customHeight="1">
      <c r="A2" s="319" t="s">
        <v>146</v>
      </c>
      <c r="B2" s="319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</row>
    <row r="3" spans="1:23" s="7" customFormat="1" ht="30" customHeight="1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</row>
    <row r="4" spans="1:23" ht="30" customHeight="1">
      <c r="A4" s="276" t="s">
        <v>14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</row>
    <row r="5" spans="1:23" ht="30" customHeight="1">
      <c r="A5" s="321" t="s">
        <v>22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</row>
    <row r="6" spans="1:23" ht="30" customHeight="1">
      <c r="A6" s="139"/>
      <c r="B6" s="293" t="s">
        <v>326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</row>
    <row r="7" spans="1:23" ht="30" customHeight="1">
      <c r="A7" s="295" t="s">
        <v>336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</row>
    <row r="8" spans="1:23" s="15" customFormat="1" ht="30" customHeight="1">
      <c r="A8" s="10" t="s">
        <v>27</v>
      </c>
      <c r="B8" s="10"/>
      <c r="C8" s="11"/>
      <c r="D8" s="12"/>
      <c r="E8" s="12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311" t="s">
        <v>147</v>
      </c>
      <c r="S8" s="311"/>
      <c r="T8" s="311"/>
      <c r="U8" s="311"/>
      <c r="V8" s="311"/>
      <c r="W8" s="311"/>
    </row>
    <row r="9" spans="1:23" ht="20.100000000000001" customHeight="1">
      <c r="A9" s="312" t="s">
        <v>1</v>
      </c>
      <c r="B9" s="275" t="s">
        <v>15</v>
      </c>
      <c r="C9" s="310" t="s">
        <v>12</v>
      </c>
      <c r="D9" s="313" t="s">
        <v>10</v>
      </c>
      <c r="E9" s="315" t="s">
        <v>9</v>
      </c>
      <c r="F9" s="317" t="s">
        <v>13</v>
      </c>
      <c r="G9" s="313" t="s">
        <v>10</v>
      </c>
      <c r="H9" s="313" t="s">
        <v>8</v>
      </c>
      <c r="I9" s="310" t="s">
        <v>4</v>
      </c>
      <c r="J9" s="310" t="s">
        <v>28</v>
      </c>
      <c r="K9" s="310"/>
      <c r="L9" s="310"/>
      <c r="M9" s="310" t="s">
        <v>5</v>
      </c>
      <c r="N9" s="310"/>
      <c r="O9" s="310"/>
      <c r="P9" s="310" t="s">
        <v>29</v>
      </c>
      <c r="Q9" s="310"/>
      <c r="R9" s="310"/>
      <c r="S9" s="302" t="s">
        <v>17</v>
      </c>
      <c r="T9" s="302" t="s">
        <v>18</v>
      </c>
      <c r="U9" s="312" t="s">
        <v>6</v>
      </c>
      <c r="V9" s="316" t="s">
        <v>16</v>
      </c>
      <c r="W9" s="318" t="s">
        <v>23</v>
      </c>
    </row>
    <row r="10" spans="1:23" ht="39.9" customHeight="1">
      <c r="A10" s="312"/>
      <c r="B10" s="275"/>
      <c r="C10" s="310"/>
      <c r="D10" s="314"/>
      <c r="E10" s="316"/>
      <c r="F10" s="317"/>
      <c r="G10" s="314"/>
      <c r="H10" s="313"/>
      <c r="I10" s="310"/>
      <c r="J10" s="142" t="s">
        <v>11</v>
      </c>
      <c r="K10" s="143" t="s">
        <v>0</v>
      </c>
      <c r="L10" s="142" t="s">
        <v>1</v>
      </c>
      <c r="M10" s="142" t="s">
        <v>11</v>
      </c>
      <c r="N10" s="143" t="s">
        <v>0</v>
      </c>
      <c r="O10" s="142" t="s">
        <v>1</v>
      </c>
      <c r="P10" s="142" t="s">
        <v>11</v>
      </c>
      <c r="Q10" s="143" t="s">
        <v>0</v>
      </c>
      <c r="R10" s="142" t="s">
        <v>1</v>
      </c>
      <c r="S10" s="302"/>
      <c r="T10" s="302"/>
      <c r="U10" s="312"/>
      <c r="V10" s="316"/>
      <c r="W10" s="318"/>
    </row>
    <row r="11" spans="1:23" ht="25.2" customHeight="1">
      <c r="A11" s="306" t="s">
        <v>76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214"/>
    </row>
    <row r="12" spans="1:23" ht="31.95" customHeight="1">
      <c r="A12" s="59">
        <f>RANK(V12,$V$12:$V$14,0)</f>
        <v>1</v>
      </c>
      <c r="B12" s="42">
        <v>2008</v>
      </c>
      <c r="C12" s="220" t="s">
        <v>223</v>
      </c>
      <c r="D12" s="45" t="s">
        <v>224</v>
      </c>
      <c r="E12" s="42" t="s">
        <v>25</v>
      </c>
      <c r="F12" s="166" t="s">
        <v>225</v>
      </c>
      <c r="G12" s="205" t="s">
        <v>226</v>
      </c>
      <c r="H12" s="206" t="s">
        <v>227</v>
      </c>
      <c r="I12" s="44" t="s">
        <v>21</v>
      </c>
      <c r="J12" s="37">
        <v>188</v>
      </c>
      <c r="K12" s="93">
        <f>ROUND(J12/3,5)</f>
        <v>62.666670000000003</v>
      </c>
      <c r="L12" s="61">
        <f>RANK(K12,K$12:K$14,0)</f>
        <v>2</v>
      </c>
      <c r="M12" s="37">
        <v>200.5</v>
      </c>
      <c r="N12" s="93">
        <f>ROUND(M12/3,5)</f>
        <v>66.833330000000004</v>
      </c>
      <c r="O12" s="61">
        <f>RANK(N12,N$12:N$14,0)</f>
        <v>1</v>
      </c>
      <c r="P12" s="37">
        <v>192</v>
      </c>
      <c r="Q12" s="93">
        <f>ROUND(P12/3,5)</f>
        <v>64</v>
      </c>
      <c r="R12" s="61">
        <f>RANK(Q12,Q$12:Q$14,0)</f>
        <v>2</v>
      </c>
      <c r="S12" s="40"/>
      <c r="T12" s="40"/>
      <c r="U12" s="37">
        <f>J12+M12+P12</f>
        <v>580.5</v>
      </c>
      <c r="V12" s="63">
        <f>ROUND(U12/3/3,5)</f>
        <v>64.5</v>
      </c>
      <c r="W12" s="215"/>
    </row>
    <row r="13" spans="1:23" ht="31.95" customHeight="1">
      <c r="A13" s="59">
        <f>RANK(V13,$V$12:$V$14,0)</f>
        <v>2</v>
      </c>
      <c r="B13" s="35">
        <v>2007</v>
      </c>
      <c r="C13" s="2" t="s">
        <v>181</v>
      </c>
      <c r="D13" s="4" t="s">
        <v>182</v>
      </c>
      <c r="E13" s="191" t="s">
        <v>19</v>
      </c>
      <c r="F13" s="180" t="s">
        <v>183</v>
      </c>
      <c r="G13" s="45" t="s">
        <v>184</v>
      </c>
      <c r="H13" s="43" t="s">
        <v>185</v>
      </c>
      <c r="I13" s="44" t="s">
        <v>21</v>
      </c>
      <c r="J13" s="37">
        <v>190</v>
      </c>
      <c r="K13" s="93">
        <f>ROUND(J13/3,5)</f>
        <v>63.333329999999997</v>
      </c>
      <c r="L13" s="61">
        <f>RANK(K13,K$12:K$14,0)</f>
        <v>1</v>
      </c>
      <c r="M13" s="37">
        <v>191</v>
      </c>
      <c r="N13" s="93">
        <f>ROUND(M13/3,5)</f>
        <v>63.666670000000003</v>
      </c>
      <c r="O13" s="61">
        <f>RANK(N13,N$12:N$14,0)</f>
        <v>2</v>
      </c>
      <c r="P13" s="37">
        <v>193</v>
      </c>
      <c r="Q13" s="93">
        <f>ROUND(P13/3,5)</f>
        <v>64.333330000000004</v>
      </c>
      <c r="R13" s="61">
        <f>RANK(Q13,Q$12:Q$14,0)</f>
        <v>1</v>
      </c>
      <c r="S13" s="40"/>
      <c r="T13" s="40"/>
      <c r="U13" s="37">
        <f>J13+M13+P13</f>
        <v>574</v>
      </c>
      <c r="V13" s="63">
        <f>ROUND(U13/3/3,5)</f>
        <v>63.77778</v>
      </c>
      <c r="W13" s="215"/>
    </row>
    <row r="14" spans="1:23" ht="31.95" customHeight="1">
      <c r="A14" s="59"/>
      <c r="B14" s="42">
        <v>2007</v>
      </c>
      <c r="C14" s="198" t="s">
        <v>68</v>
      </c>
      <c r="D14" s="45" t="s">
        <v>64</v>
      </c>
      <c r="E14" s="42">
        <v>2</v>
      </c>
      <c r="F14" s="178" t="s">
        <v>65</v>
      </c>
      <c r="G14" s="45" t="s">
        <v>66</v>
      </c>
      <c r="H14" s="43" t="s">
        <v>67</v>
      </c>
      <c r="I14" s="44" t="s">
        <v>21</v>
      </c>
      <c r="J14" s="307" t="s">
        <v>337</v>
      </c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9"/>
      <c r="W14" s="215"/>
    </row>
    <row r="15" spans="1:23" ht="25.2" customHeight="1">
      <c r="A15" s="306" t="s">
        <v>75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214"/>
    </row>
    <row r="16" spans="1:23" ht="31.95" customHeight="1">
      <c r="A16" s="59">
        <f>RANK(V16,$V$16:$V$17,0)</f>
        <v>1</v>
      </c>
      <c r="B16" s="42">
        <v>2003</v>
      </c>
      <c r="C16" s="167" t="s">
        <v>115</v>
      </c>
      <c r="D16" s="45" t="s">
        <v>116</v>
      </c>
      <c r="E16" s="42" t="s">
        <v>20</v>
      </c>
      <c r="F16" s="2" t="s">
        <v>119</v>
      </c>
      <c r="G16" s="45" t="s">
        <v>118</v>
      </c>
      <c r="H16" s="43" t="s">
        <v>120</v>
      </c>
      <c r="I16" s="44" t="s">
        <v>117</v>
      </c>
      <c r="J16" s="37">
        <v>199.5</v>
      </c>
      <c r="K16" s="93">
        <f t="shared" ref="K16:K17" si="0">ROUND(J16/3,5)</f>
        <v>66.5</v>
      </c>
      <c r="L16" s="61">
        <f>RANK(K16,K$16:K$17,0)</f>
        <v>1</v>
      </c>
      <c r="M16" s="37">
        <v>201</v>
      </c>
      <c r="N16" s="93">
        <f t="shared" ref="N16:N17" si="1">ROUND(M16/3,5)</f>
        <v>67</v>
      </c>
      <c r="O16" s="61">
        <f t="shared" ref="O16:O17" si="2">RANK(N16,N$16:N$17,0)</f>
        <v>2</v>
      </c>
      <c r="P16" s="37">
        <v>206.5</v>
      </c>
      <c r="Q16" s="93">
        <f t="shared" ref="Q16:Q17" si="3">ROUND(P16/3,5)</f>
        <v>68.833330000000004</v>
      </c>
      <c r="R16" s="61">
        <f t="shared" ref="R16:R17" si="4">RANK(Q16,Q$16:Q$17,0)</f>
        <v>2</v>
      </c>
      <c r="S16" s="40"/>
      <c r="T16" s="40"/>
      <c r="U16" s="37">
        <f t="shared" ref="U16:U17" si="5">J16+M16+P16</f>
        <v>607</v>
      </c>
      <c r="V16" s="63">
        <f t="shared" ref="V16:V17" si="6">ROUND(U16/3/3,5)</f>
        <v>67.44444</v>
      </c>
      <c r="W16" s="215"/>
    </row>
    <row r="17" spans="1:23" ht="31.95" customHeight="1">
      <c r="A17" s="59">
        <f>RANK(V17,$V$16:$V$17,0)</f>
        <v>2</v>
      </c>
      <c r="B17" s="42">
        <v>1991</v>
      </c>
      <c r="C17" s="92" t="s">
        <v>228</v>
      </c>
      <c r="D17" s="45" t="s">
        <v>229</v>
      </c>
      <c r="E17" s="42" t="s">
        <v>20</v>
      </c>
      <c r="F17" s="165" t="s">
        <v>237</v>
      </c>
      <c r="G17" s="45" t="s">
        <v>235</v>
      </c>
      <c r="H17" s="43" t="s">
        <v>236</v>
      </c>
      <c r="I17" s="44" t="s">
        <v>78</v>
      </c>
      <c r="J17" s="37">
        <v>197</v>
      </c>
      <c r="K17" s="93">
        <f t="shared" si="0"/>
        <v>65.666669999999996</v>
      </c>
      <c r="L17" s="61">
        <f>RANK(K17,K$16:K$17,0)</f>
        <v>2</v>
      </c>
      <c r="M17" s="37">
        <v>201.5</v>
      </c>
      <c r="N17" s="93">
        <f t="shared" si="1"/>
        <v>67.166669999999996</v>
      </c>
      <c r="O17" s="61">
        <f t="shared" si="2"/>
        <v>1</v>
      </c>
      <c r="P17" s="37">
        <v>207.5</v>
      </c>
      <c r="Q17" s="93">
        <f t="shared" si="3"/>
        <v>69.166669999999996</v>
      </c>
      <c r="R17" s="61">
        <f t="shared" si="4"/>
        <v>1</v>
      </c>
      <c r="S17" s="40"/>
      <c r="T17" s="40"/>
      <c r="U17" s="37">
        <f t="shared" si="5"/>
        <v>606</v>
      </c>
      <c r="V17" s="63">
        <f t="shared" si="6"/>
        <v>67.333330000000004</v>
      </c>
      <c r="W17" s="215"/>
    </row>
    <row r="18" spans="1:23" ht="25.2" customHeight="1">
      <c r="A18" s="306" t="s">
        <v>77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214"/>
    </row>
    <row r="19" spans="1:23" ht="31.95" customHeight="1">
      <c r="A19" s="59">
        <f>RANK(V19,$V$19:$V$20,0)</f>
        <v>1</v>
      </c>
      <c r="B19" s="183" t="s">
        <v>81</v>
      </c>
      <c r="C19" s="176" t="s">
        <v>175</v>
      </c>
      <c r="D19" s="184" t="s">
        <v>176</v>
      </c>
      <c r="E19" s="185" t="s">
        <v>19</v>
      </c>
      <c r="F19" s="168" t="s">
        <v>177</v>
      </c>
      <c r="G19" s="186" t="s">
        <v>178</v>
      </c>
      <c r="H19" s="149" t="s">
        <v>179</v>
      </c>
      <c r="I19" s="44" t="s">
        <v>52</v>
      </c>
      <c r="J19" s="37">
        <v>196</v>
      </c>
      <c r="K19" s="93">
        <f>ROUND(J19/3,5)</f>
        <v>65.333330000000004</v>
      </c>
      <c r="L19" s="61">
        <f>RANK(K19,K$19:K$20,0)</f>
        <v>1</v>
      </c>
      <c r="M19" s="37">
        <v>194.5</v>
      </c>
      <c r="N19" s="93">
        <f>ROUND(M19/3,5)</f>
        <v>64.833330000000004</v>
      </c>
      <c r="O19" s="61">
        <f>RANK(N19,N$19:N$20,0)</f>
        <v>1</v>
      </c>
      <c r="P19" s="37">
        <v>195</v>
      </c>
      <c r="Q19" s="93">
        <f>ROUND(P19/3,5)</f>
        <v>65</v>
      </c>
      <c r="R19" s="61">
        <f>RANK(Q19,Q$19:Q$20,0)</f>
        <v>1</v>
      </c>
      <c r="S19" s="40"/>
      <c r="T19" s="40"/>
      <c r="U19" s="37">
        <f>J19+M19+P19</f>
        <v>585.5</v>
      </c>
      <c r="V19" s="63">
        <f>ROUND(U19/3/3,5)</f>
        <v>65.05556</v>
      </c>
      <c r="W19" s="215"/>
    </row>
    <row r="20" spans="1:23" ht="31.95" customHeight="1">
      <c r="A20" s="59">
        <f>RANK(V20,$V$19:$V$20,0)</f>
        <v>2</v>
      </c>
      <c r="B20" s="42">
        <v>1996</v>
      </c>
      <c r="C20" s="5" t="s">
        <v>290</v>
      </c>
      <c r="D20" s="45" t="s">
        <v>291</v>
      </c>
      <c r="E20" s="42" t="s">
        <v>19</v>
      </c>
      <c r="F20" s="171" t="s">
        <v>320</v>
      </c>
      <c r="G20" s="223" t="s">
        <v>335</v>
      </c>
      <c r="H20" s="43" t="s">
        <v>281</v>
      </c>
      <c r="I20" s="44" t="s">
        <v>282</v>
      </c>
      <c r="J20" s="37">
        <v>183.5</v>
      </c>
      <c r="K20" s="93">
        <f>ROUND(J20/3,5)</f>
        <v>61.166670000000003</v>
      </c>
      <c r="L20" s="61">
        <f>RANK(K20,K$19:K$20,0)</f>
        <v>2</v>
      </c>
      <c r="M20" s="37">
        <v>190.5</v>
      </c>
      <c r="N20" s="93">
        <f>ROUND(M20/3,5)</f>
        <v>63.5</v>
      </c>
      <c r="O20" s="61">
        <f>RANK(N20,N$19:N$20,0)</f>
        <v>2</v>
      </c>
      <c r="P20" s="37">
        <v>194.5</v>
      </c>
      <c r="Q20" s="93">
        <f>ROUND(P20/3,5)</f>
        <v>64.833330000000004</v>
      </c>
      <c r="R20" s="61">
        <f>RANK(Q20,Q$19:Q$20,0)</f>
        <v>2</v>
      </c>
      <c r="S20" s="40"/>
      <c r="T20" s="40"/>
      <c r="U20" s="37">
        <f>J20+M20+P20</f>
        <v>568.5</v>
      </c>
      <c r="V20" s="63">
        <f>ROUND(U20/3/3,5)</f>
        <v>63.166670000000003</v>
      </c>
      <c r="W20" s="215"/>
    </row>
    <row r="21" spans="1:23" ht="30" customHeight="1">
      <c r="A21" s="24"/>
      <c r="B21" s="24"/>
      <c r="C21" s="28"/>
      <c r="D21" s="29"/>
      <c r="E21" s="29"/>
      <c r="F21" s="30"/>
      <c r="G21" s="31"/>
      <c r="H21" s="32"/>
      <c r="I21" s="33"/>
      <c r="J21" s="25"/>
      <c r="K21" s="26"/>
      <c r="L21" s="25"/>
      <c r="M21" s="25"/>
      <c r="N21" s="26"/>
      <c r="O21" s="25"/>
      <c r="P21" s="25"/>
      <c r="Q21" s="26"/>
      <c r="R21" s="25"/>
      <c r="S21" s="34"/>
      <c r="T21" s="34" t="s">
        <v>88</v>
      </c>
      <c r="U21" s="25"/>
      <c r="V21" s="27"/>
    </row>
    <row r="22" spans="1:23" ht="30" customHeight="1">
      <c r="A22" s="8"/>
      <c r="B22" s="8"/>
      <c r="C22" s="16" t="s">
        <v>2</v>
      </c>
      <c r="D22" s="17"/>
      <c r="E22" s="17"/>
      <c r="F22" s="8"/>
      <c r="G22" s="8"/>
      <c r="H22" s="18"/>
      <c r="I22" s="51" t="s">
        <v>39</v>
      </c>
      <c r="J22" s="3"/>
      <c r="K22" s="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3" ht="30" customHeight="1">
      <c r="A23" s="20"/>
      <c r="B23" s="20"/>
      <c r="C23" s="21" t="s">
        <v>3</v>
      </c>
      <c r="D23" s="9"/>
      <c r="E23" s="9"/>
      <c r="F23" s="14"/>
      <c r="G23" s="14"/>
      <c r="H23" s="6"/>
      <c r="I23" s="50" t="s">
        <v>26</v>
      </c>
      <c r="J23" s="3"/>
      <c r="K23" s="3"/>
      <c r="L23" s="14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19"/>
    </row>
    <row r="24" spans="1:23" s="19" customFormat="1" ht="24.9" customHeight="1">
      <c r="A24"/>
      <c r="B24"/>
      <c r="C24" s="1"/>
      <c r="D24" s="1"/>
      <c r="E24" s="1"/>
      <c r="F24" s="1"/>
      <c r="G24" s="1"/>
      <c r="H24" s="1"/>
      <c r="I24" s="1"/>
      <c r="J24" s="1"/>
      <c r="K24" s="1"/>
      <c r="L24"/>
      <c r="M24"/>
      <c r="N24"/>
      <c r="O24"/>
      <c r="P24"/>
      <c r="Q24"/>
      <c r="R24"/>
      <c r="S24"/>
      <c r="T24"/>
      <c r="U24"/>
      <c r="V24"/>
      <c r="W24" s="22"/>
    </row>
    <row r="25" spans="1:23" s="22" customFormat="1" ht="24.9" customHeight="1">
      <c r="A25"/>
      <c r="B25"/>
      <c r="C25" s="1"/>
      <c r="D25" s="1"/>
      <c r="E25" s="1"/>
      <c r="F25" s="1"/>
      <c r="G25" s="1"/>
      <c r="H25" s="1"/>
      <c r="I25" s="1"/>
      <c r="J25" s="1"/>
      <c r="K25" s="1"/>
      <c r="L25"/>
      <c r="M25"/>
      <c r="N25"/>
      <c r="O25"/>
      <c r="P25"/>
      <c r="Q25"/>
      <c r="R25"/>
      <c r="S25"/>
      <c r="T25"/>
      <c r="U25"/>
      <c r="V25"/>
      <c r="W25"/>
    </row>
  </sheetData>
  <sortState ref="A12:W13">
    <sortCondition ref="A12:A13"/>
  </sortState>
  <mergeCells count="29">
    <mergeCell ref="B6:W6"/>
    <mergeCell ref="A1:W1"/>
    <mergeCell ref="A2:W2"/>
    <mergeCell ref="A3:W3"/>
    <mergeCell ref="A4:W4"/>
    <mergeCell ref="A5:W5"/>
    <mergeCell ref="A7:W7"/>
    <mergeCell ref="R8:W8"/>
    <mergeCell ref="A9:A10"/>
    <mergeCell ref="B9:B10"/>
    <mergeCell ref="C9:C10"/>
    <mergeCell ref="D9:D10"/>
    <mergeCell ref="E9:E10"/>
    <mergeCell ref="F9:F10"/>
    <mergeCell ref="G9:G10"/>
    <mergeCell ref="H9:H10"/>
    <mergeCell ref="U9:U10"/>
    <mergeCell ref="V9:V10"/>
    <mergeCell ref="W9:W10"/>
    <mergeCell ref="I9:I10"/>
    <mergeCell ref="J9:L9"/>
    <mergeCell ref="M9:O9"/>
    <mergeCell ref="A18:V18"/>
    <mergeCell ref="J14:V14"/>
    <mergeCell ref="P9:R9"/>
    <mergeCell ref="S9:S10"/>
    <mergeCell ref="T9:T10"/>
    <mergeCell ref="A11:V11"/>
    <mergeCell ref="A15:V1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opLeftCell="A7" workbookViewId="0">
      <selection activeCell="C7" sqref="C1:I1048576"/>
    </sheetView>
  </sheetViews>
  <sheetFormatPr defaultRowHeight="13.2"/>
  <cols>
    <col min="1" max="1" width="4.6640625" customWidth="1"/>
    <col min="2" max="2" width="6.6640625" style="38" hidden="1" customWidth="1"/>
    <col min="3" max="3" width="24.6640625" style="38" customWidth="1"/>
    <col min="4" max="4" width="8.6640625" style="38" hidden="1" customWidth="1"/>
    <col min="5" max="5" width="6.6640625" style="38" customWidth="1"/>
    <col min="6" max="6" width="36.6640625" style="38" customWidth="1"/>
    <col min="7" max="7" width="8.6640625" style="38" hidden="1" customWidth="1"/>
    <col min="8" max="8" width="17.6640625" style="38" hidden="1" customWidth="1"/>
    <col min="9" max="9" width="22.6640625" style="38" customWidth="1"/>
    <col min="10" max="10" width="6.6640625" customWidth="1"/>
    <col min="11" max="11" width="8.6640625" customWidth="1"/>
    <col min="12" max="12" width="4.6640625" customWidth="1"/>
    <col min="13" max="13" width="6.6640625" customWidth="1"/>
    <col min="14" max="14" width="8.6640625" customWidth="1"/>
    <col min="15" max="15" width="4.6640625" customWidth="1"/>
    <col min="16" max="16" width="6.6640625" customWidth="1"/>
    <col min="17" max="17" width="8.6640625" customWidth="1"/>
    <col min="18" max="20" width="4.6640625" customWidth="1"/>
    <col min="21" max="21" width="6.6640625" customWidth="1"/>
    <col min="22" max="22" width="8.6640625" customWidth="1"/>
    <col min="23" max="23" width="6.6640625" customWidth="1"/>
  </cols>
  <sheetData>
    <row r="1" spans="1:23" s="7" customFormat="1" ht="30" customHeight="1">
      <c r="A1" s="276" t="s">
        <v>37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</row>
    <row r="2" spans="1:23" s="7" customFormat="1" ht="30" customHeight="1">
      <c r="A2" s="319" t="s">
        <v>146</v>
      </c>
      <c r="B2" s="319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</row>
    <row r="3" spans="1:23" s="7" customFormat="1" ht="30" customHeight="1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</row>
    <row r="4" spans="1:23" ht="30" customHeight="1">
      <c r="A4" s="276" t="s">
        <v>14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</row>
    <row r="5" spans="1:23" ht="30" customHeight="1">
      <c r="A5" s="321" t="s">
        <v>63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</row>
    <row r="6" spans="1:23" ht="30" customHeight="1">
      <c r="A6" s="295" t="s">
        <v>336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</row>
    <row r="7" spans="1:23" s="15" customFormat="1" ht="30" customHeight="1">
      <c r="A7" s="10" t="s">
        <v>27</v>
      </c>
      <c r="B7" s="80"/>
      <c r="C7" s="47"/>
      <c r="D7" s="48"/>
      <c r="E7" s="48"/>
      <c r="F7" s="49"/>
      <c r="G7" s="50"/>
      <c r="H7" s="50"/>
      <c r="I7" s="50"/>
      <c r="J7" s="14"/>
      <c r="K7" s="14"/>
      <c r="L7" s="14"/>
      <c r="M7" s="14"/>
      <c r="N7" s="14"/>
      <c r="O7" s="14"/>
      <c r="P7" s="14"/>
      <c r="Q7" s="14"/>
      <c r="R7" s="311" t="s">
        <v>147</v>
      </c>
      <c r="S7" s="311"/>
      <c r="T7" s="311"/>
      <c r="U7" s="311"/>
      <c r="V7" s="311"/>
      <c r="W7" s="311"/>
    </row>
    <row r="8" spans="1:23" ht="20.100000000000001" customHeight="1">
      <c r="A8" s="281" t="s">
        <v>1</v>
      </c>
      <c r="B8" s="275" t="s">
        <v>15</v>
      </c>
      <c r="C8" s="286" t="s">
        <v>12</v>
      </c>
      <c r="D8" s="322" t="s">
        <v>10</v>
      </c>
      <c r="E8" s="290" t="s">
        <v>9</v>
      </c>
      <c r="F8" s="322" t="s">
        <v>13</v>
      </c>
      <c r="G8" s="322" t="s">
        <v>10</v>
      </c>
      <c r="H8" s="322" t="s">
        <v>8</v>
      </c>
      <c r="I8" s="298" t="s">
        <v>4</v>
      </c>
      <c r="J8" s="283" t="s">
        <v>28</v>
      </c>
      <c r="K8" s="284"/>
      <c r="L8" s="285"/>
      <c r="M8" s="283" t="s">
        <v>5</v>
      </c>
      <c r="N8" s="284"/>
      <c r="O8" s="285"/>
      <c r="P8" s="283" t="s">
        <v>29</v>
      </c>
      <c r="Q8" s="284"/>
      <c r="R8" s="285"/>
      <c r="S8" s="302" t="s">
        <v>17</v>
      </c>
      <c r="T8" s="279" t="s">
        <v>18</v>
      </c>
      <c r="U8" s="281" t="s">
        <v>6</v>
      </c>
      <c r="V8" s="303" t="s">
        <v>16</v>
      </c>
      <c r="W8" s="325" t="s">
        <v>23</v>
      </c>
    </row>
    <row r="9" spans="1:23" ht="39.6" customHeight="1">
      <c r="A9" s="282"/>
      <c r="B9" s="275"/>
      <c r="C9" s="287"/>
      <c r="D9" s="323"/>
      <c r="E9" s="291"/>
      <c r="F9" s="324"/>
      <c r="G9" s="323"/>
      <c r="H9" s="324"/>
      <c r="I9" s="299"/>
      <c r="J9" s="56" t="s">
        <v>11</v>
      </c>
      <c r="K9" s="57" t="s">
        <v>0</v>
      </c>
      <c r="L9" s="56" t="s">
        <v>1</v>
      </c>
      <c r="M9" s="56" t="s">
        <v>11</v>
      </c>
      <c r="N9" s="57" t="s">
        <v>0</v>
      </c>
      <c r="O9" s="56" t="s">
        <v>1</v>
      </c>
      <c r="P9" s="56" t="s">
        <v>11</v>
      </c>
      <c r="Q9" s="57" t="s">
        <v>0</v>
      </c>
      <c r="R9" s="56" t="s">
        <v>1</v>
      </c>
      <c r="S9" s="302"/>
      <c r="T9" s="280"/>
      <c r="U9" s="282"/>
      <c r="V9" s="304"/>
      <c r="W9" s="326"/>
    </row>
    <row r="10" spans="1:23" ht="31.95" customHeight="1">
      <c r="A10" s="59">
        <f t="shared" ref="A10:A15" si="0">RANK(V10,$V$10:$V$15,0)</f>
        <v>1</v>
      </c>
      <c r="B10" s="42" t="s">
        <v>213</v>
      </c>
      <c r="C10" s="177" t="s">
        <v>214</v>
      </c>
      <c r="D10" s="45" t="s">
        <v>215</v>
      </c>
      <c r="E10" s="42" t="s">
        <v>20</v>
      </c>
      <c r="F10" s="166" t="s">
        <v>219</v>
      </c>
      <c r="G10" s="45" t="s">
        <v>220</v>
      </c>
      <c r="H10" s="43" t="s">
        <v>221</v>
      </c>
      <c r="I10" s="129" t="s">
        <v>222</v>
      </c>
      <c r="J10" s="37">
        <v>224.5</v>
      </c>
      <c r="K10" s="46">
        <f>ROUND(J10/3.3,5)</f>
        <v>68.030299999999997</v>
      </c>
      <c r="L10" s="61">
        <f t="shared" ref="L10:L15" si="1">RANK(K10,K$10:K$15,0)</f>
        <v>1</v>
      </c>
      <c r="M10" s="37">
        <v>234</v>
      </c>
      <c r="N10" s="46">
        <f>ROUND(M10/3.3,5)</f>
        <v>70.909090000000006</v>
      </c>
      <c r="O10" s="61">
        <f t="shared" ref="O10:O15" si="2">RANK(N10,N$10:N$15,0)</f>
        <v>1</v>
      </c>
      <c r="P10" s="37">
        <v>235</v>
      </c>
      <c r="Q10" s="46">
        <f>ROUND(P10/3.3,5)</f>
        <v>71.212119999999999</v>
      </c>
      <c r="R10" s="61">
        <f t="shared" ref="R10:R15" si="3">RANK(Q10,Q$10:Q$15,0)</f>
        <v>1</v>
      </c>
      <c r="S10" s="40"/>
      <c r="T10" s="40"/>
      <c r="U10" s="37">
        <f t="shared" ref="U10:U15" si="4">J10+M10+P10</f>
        <v>693.5</v>
      </c>
      <c r="V10" s="63">
        <f>ROUND(U10/3.3/3,5)</f>
        <v>70.050510000000003</v>
      </c>
      <c r="W10" s="94" t="s">
        <v>144</v>
      </c>
    </row>
    <row r="11" spans="1:23" ht="31.95" customHeight="1">
      <c r="A11" s="59">
        <f t="shared" si="0"/>
        <v>2</v>
      </c>
      <c r="B11" s="42">
        <v>2006</v>
      </c>
      <c r="C11" s="174" t="s">
        <v>264</v>
      </c>
      <c r="D11" s="45" t="s">
        <v>265</v>
      </c>
      <c r="E11" s="42">
        <v>1</v>
      </c>
      <c r="F11" s="60" t="s">
        <v>72</v>
      </c>
      <c r="G11" s="45" t="s">
        <v>73</v>
      </c>
      <c r="H11" s="43" t="s">
        <v>74</v>
      </c>
      <c r="I11" s="129" t="s">
        <v>21</v>
      </c>
      <c r="J11" s="37">
        <v>211.5</v>
      </c>
      <c r="K11" s="46">
        <f>ROUND(J11/3.3,5)</f>
        <v>64.090909999999994</v>
      </c>
      <c r="L11" s="61">
        <f t="shared" si="1"/>
        <v>4</v>
      </c>
      <c r="M11" s="37">
        <v>221</v>
      </c>
      <c r="N11" s="261">
        <f>ROUND(M11/3.3,5)</f>
        <v>66.969700000000003</v>
      </c>
      <c r="O11" s="61">
        <f t="shared" si="2"/>
        <v>2</v>
      </c>
      <c r="P11" s="37">
        <v>221</v>
      </c>
      <c r="Q11" s="46">
        <f>ROUND(P11/3.3,5)</f>
        <v>66.969700000000003</v>
      </c>
      <c r="R11" s="61">
        <f t="shared" si="3"/>
        <v>3</v>
      </c>
      <c r="S11" s="40"/>
      <c r="T11" s="40"/>
      <c r="U11" s="37">
        <f t="shared" si="4"/>
        <v>653.5</v>
      </c>
      <c r="V11" s="63">
        <f>ROUND(U11/3.3/3,5)</f>
        <v>66.010099999999994</v>
      </c>
      <c r="W11" s="216" t="s">
        <v>144</v>
      </c>
    </row>
    <row r="12" spans="1:23" ht="31.95" customHeight="1">
      <c r="A12" s="59">
        <f t="shared" si="0"/>
        <v>3</v>
      </c>
      <c r="B12" s="42">
        <v>2009</v>
      </c>
      <c r="C12" s="165" t="s">
        <v>123</v>
      </c>
      <c r="D12" s="45" t="s">
        <v>124</v>
      </c>
      <c r="E12" s="42">
        <v>2</v>
      </c>
      <c r="F12" s="169" t="s">
        <v>125</v>
      </c>
      <c r="G12" s="45" t="s">
        <v>126</v>
      </c>
      <c r="H12" s="43" t="s">
        <v>127</v>
      </c>
      <c r="I12" s="129" t="s">
        <v>100</v>
      </c>
      <c r="J12" s="37">
        <v>213</v>
      </c>
      <c r="K12" s="46">
        <f>ROUND(J12/3.3,5)</f>
        <v>64.545450000000002</v>
      </c>
      <c r="L12" s="61">
        <f t="shared" si="1"/>
        <v>3</v>
      </c>
      <c r="M12" s="37">
        <v>212.5</v>
      </c>
      <c r="N12" s="46">
        <f>ROUND(M12/3.3,5)</f>
        <v>64.393940000000001</v>
      </c>
      <c r="O12" s="61">
        <f t="shared" si="2"/>
        <v>4</v>
      </c>
      <c r="P12" s="37">
        <v>222.5</v>
      </c>
      <c r="Q12" s="46">
        <f>ROUND(P12/3.3,5)</f>
        <v>67.424239999999998</v>
      </c>
      <c r="R12" s="61">
        <f t="shared" si="3"/>
        <v>2</v>
      </c>
      <c r="S12" s="40"/>
      <c r="T12" s="40"/>
      <c r="U12" s="37">
        <f t="shared" si="4"/>
        <v>648</v>
      </c>
      <c r="V12" s="63">
        <f>ROUND(U12/3.3/3,5)</f>
        <v>65.454549999999998</v>
      </c>
      <c r="W12" s="216" t="s">
        <v>144</v>
      </c>
    </row>
    <row r="13" spans="1:23" ht="31.95" customHeight="1">
      <c r="A13" s="59">
        <f t="shared" si="0"/>
        <v>4</v>
      </c>
      <c r="B13" s="156">
        <v>2008</v>
      </c>
      <c r="C13" s="176" t="s">
        <v>297</v>
      </c>
      <c r="D13" s="159" t="s">
        <v>298</v>
      </c>
      <c r="E13" s="156">
        <v>1</v>
      </c>
      <c r="F13" s="167" t="s">
        <v>299</v>
      </c>
      <c r="G13" s="159" t="s">
        <v>300</v>
      </c>
      <c r="H13" s="157" t="s">
        <v>301</v>
      </c>
      <c r="I13" s="158" t="s">
        <v>302</v>
      </c>
      <c r="J13" s="37">
        <v>215</v>
      </c>
      <c r="K13" s="46">
        <f>ROUND(J13/3.3,5)</f>
        <v>65.151520000000005</v>
      </c>
      <c r="L13" s="61">
        <f t="shared" si="1"/>
        <v>2</v>
      </c>
      <c r="M13" s="37">
        <v>216</v>
      </c>
      <c r="N13" s="46">
        <f>ROUND(M13/3.3,5)</f>
        <v>65.454549999999998</v>
      </c>
      <c r="O13" s="61">
        <f t="shared" si="2"/>
        <v>3</v>
      </c>
      <c r="P13" s="37">
        <v>216</v>
      </c>
      <c r="Q13" s="46">
        <f>ROUND(P13/3.3,5)</f>
        <v>65.454549999999998</v>
      </c>
      <c r="R13" s="61">
        <f t="shared" si="3"/>
        <v>4</v>
      </c>
      <c r="S13" s="40"/>
      <c r="T13" s="40"/>
      <c r="U13" s="37">
        <f t="shared" si="4"/>
        <v>647</v>
      </c>
      <c r="V13" s="63">
        <f>ROUND(U13/3.3/3,5)</f>
        <v>65.353539999999995</v>
      </c>
      <c r="W13" s="216" t="s">
        <v>144</v>
      </c>
    </row>
    <row r="14" spans="1:23" ht="31.95" customHeight="1">
      <c r="A14" s="59">
        <f t="shared" si="0"/>
        <v>5</v>
      </c>
      <c r="B14" s="42">
        <v>2005</v>
      </c>
      <c r="C14" s="170" t="s">
        <v>158</v>
      </c>
      <c r="D14" s="45" t="s">
        <v>154</v>
      </c>
      <c r="E14" s="42" t="s">
        <v>19</v>
      </c>
      <c r="F14" s="168" t="s">
        <v>155</v>
      </c>
      <c r="G14" s="193" t="s">
        <v>156</v>
      </c>
      <c r="H14" s="188" t="s">
        <v>157</v>
      </c>
      <c r="I14" s="187" t="s">
        <v>21</v>
      </c>
      <c r="J14" s="37">
        <v>201.5</v>
      </c>
      <c r="K14" s="46">
        <f>ROUND(J14/3.3,5)-0.5</f>
        <v>60.560609999999997</v>
      </c>
      <c r="L14" s="61">
        <f t="shared" si="1"/>
        <v>5</v>
      </c>
      <c r="M14" s="37">
        <v>209</v>
      </c>
      <c r="N14" s="46">
        <f>ROUND(M14/3.3,5)-0.5</f>
        <v>62.833329999999997</v>
      </c>
      <c r="O14" s="61">
        <f t="shared" si="2"/>
        <v>5</v>
      </c>
      <c r="P14" s="37">
        <v>207</v>
      </c>
      <c r="Q14" s="46">
        <f>ROUND(P14/3.3,5)-0.5</f>
        <v>62.227269999999997</v>
      </c>
      <c r="R14" s="61">
        <f t="shared" si="3"/>
        <v>5</v>
      </c>
      <c r="S14" s="40">
        <v>1</v>
      </c>
      <c r="T14" s="40"/>
      <c r="U14" s="37">
        <f t="shared" si="4"/>
        <v>617.5</v>
      </c>
      <c r="V14" s="63">
        <f>ROUND(U14/3.3/3,5)-0.5</f>
        <v>61.873739999999998</v>
      </c>
      <c r="W14" s="216" t="s">
        <v>145</v>
      </c>
    </row>
    <row r="15" spans="1:23" ht="31.95" customHeight="1">
      <c r="A15" s="59">
        <f t="shared" si="0"/>
        <v>6</v>
      </c>
      <c r="B15" s="42">
        <v>2005</v>
      </c>
      <c r="C15" s="204" t="s">
        <v>102</v>
      </c>
      <c r="D15" s="202" t="s">
        <v>103</v>
      </c>
      <c r="E15" s="203">
        <v>1</v>
      </c>
      <c r="F15" s="171" t="s">
        <v>104</v>
      </c>
      <c r="G15" s="45" t="s">
        <v>105</v>
      </c>
      <c r="H15" s="43" t="s">
        <v>106</v>
      </c>
      <c r="I15" s="44" t="s">
        <v>100</v>
      </c>
      <c r="J15" s="37">
        <v>194</v>
      </c>
      <c r="K15" s="46">
        <f>ROUND(J15/3.3,5)</f>
        <v>58.787880000000001</v>
      </c>
      <c r="L15" s="61">
        <f t="shared" si="1"/>
        <v>6</v>
      </c>
      <c r="M15" s="37">
        <v>189.5</v>
      </c>
      <c r="N15" s="46">
        <f>ROUND(M15/3.3,5)</f>
        <v>57.424239999999998</v>
      </c>
      <c r="O15" s="61">
        <f t="shared" si="2"/>
        <v>6</v>
      </c>
      <c r="P15" s="37">
        <v>199.5</v>
      </c>
      <c r="Q15" s="46">
        <f>ROUND(P15/3.3,5)</f>
        <v>60.454549999999998</v>
      </c>
      <c r="R15" s="61">
        <f t="shared" si="3"/>
        <v>6</v>
      </c>
      <c r="S15" s="40"/>
      <c r="T15" s="40"/>
      <c r="U15" s="37">
        <f t="shared" si="4"/>
        <v>583</v>
      </c>
      <c r="V15" s="63">
        <f>ROUND(U15/3.3/3,5)</f>
        <v>58.888890000000004</v>
      </c>
      <c r="W15" s="95" t="s">
        <v>25</v>
      </c>
    </row>
    <row r="16" spans="1:23" ht="30" customHeight="1">
      <c r="A16" s="24"/>
      <c r="B16" s="140"/>
      <c r="C16" s="28"/>
      <c r="D16" s="144"/>
      <c r="E16" s="144"/>
      <c r="F16" s="30"/>
      <c r="G16" s="31"/>
      <c r="H16" s="32"/>
      <c r="I16" s="33"/>
      <c r="J16" s="25"/>
      <c r="K16" s="26"/>
      <c r="L16" s="25"/>
      <c r="M16" s="25"/>
      <c r="N16" s="26"/>
      <c r="O16" s="25"/>
      <c r="P16" s="25"/>
      <c r="Q16" s="26"/>
      <c r="R16" s="25"/>
      <c r="S16" s="34"/>
      <c r="T16" s="34"/>
      <c r="U16" s="25"/>
      <c r="V16" s="27"/>
    </row>
    <row r="17" spans="1:23" ht="30" customHeight="1">
      <c r="A17" s="8"/>
      <c r="B17" s="52"/>
      <c r="C17" s="16" t="s">
        <v>2</v>
      </c>
      <c r="D17" s="51"/>
      <c r="E17" s="51"/>
      <c r="F17" s="52"/>
      <c r="G17" s="52"/>
      <c r="H17" s="53"/>
      <c r="I17" s="51" t="s">
        <v>39</v>
      </c>
      <c r="J17" s="3"/>
      <c r="K17" s="3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3" ht="30" customHeight="1">
      <c r="A18" s="20"/>
      <c r="B18" s="145"/>
      <c r="C18" s="21" t="s">
        <v>3</v>
      </c>
      <c r="D18" s="54"/>
      <c r="E18" s="54"/>
      <c r="F18" s="50"/>
      <c r="G18" s="50"/>
      <c r="H18" s="55"/>
      <c r="I18" s="50" t="s">
        <v>26</v>
      </c>
      <c r="J18" s="3"/>
      <c r="K18" s="3"/>
      <c r="L18" s="14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19"/>
    </row>
    <row r="19" spans="1:23" s="19" customFormat="1" ht="24.9" customHeight="1">
      <c r="A19"/>
      <c r="B19" s="38"/>
      <c r="C19" s="146"/>
      <c r="D19" s="146"/>
      <c r="E19" s="146"/>
      <c r="F19" s="146"/>
      <c r="G19" s="146"/>
      <c r="H19" s="146"/>
      <c r="I19" s="146"/>
      <c r="J19" s="1"/>
      <c r="K19" s="1"/>
      <c r="L19"/>
      <c r="M19"/>
      <c r="N19"/>
      <c r="O19"/>
      <c r="P19"/>
      <c r="Q19"/>
      <c r="R19"/>
      <c r="S19"/>
      <c r="T19"/>
      <c r="U19"/>
      <c r="V19"/>
      <c r="W19" s="22"/>
    </row>
    <row r="20" spans="1:23" s="22" customFormat="1" ht="24.9" customHeight="1">
      <c r="A20"/>
      <c r="B20" s="38"/>
      <c r="C20" s="146"/>
      <c r="D20" s="146"/>
      <c r="E20" s="146"/>
      <c r="F20" s="146"/>
      <c r="G20" s="146"/>
      <c r="H20" s="146"/>
      <c r="I20" s="146"/>
      <c r="J20" s="1"/>
      <c r="K20" s="1"/>
      <c r="L20"/>
      <c r="M20"/>
      <c r="N20"/>
      <c r="O20"/>
      <c r="P20"/>
      <c r="Q20"/>
      <c r="R20"/>
      <c r="S20"/>
      <c r="T20"/>
      <c r="U20"/>
      <c r="V20"/>
      <c r="W20"/>
    </row>
  </sheetData>
  <sortState ref="A10:W15">
    <sortCondition ref="A10:A15"/>
  </sortState>
  <mergeCells count="24">
    <mergeCell ref="P8:R8"/>
    <mergeCell ref="S8:S9"/>
    <mergeCell ref="T8:T9"/>
    <mergeCell ref="A6:W6"/>
    <mergeCell ref="R7:W7"/>
    <mergeCell ref="A8:A9"/>
    <mergeCell ref="B8:B9"/>
    <mergeCell ref="C8:C9"/>
    <mergeCell ref="D8:D9"/>
    <mergeCell ref="E8:E9"/>
    <mergeCell ref="F8:F9"/>
    <mergeCell ref="G8:G9"/>
    <mergeCell ref="H8:H9"/>
    <mergeCell ref="U8:U9"/>
    <mergeCell ref="V8:V9"/>
    <mergeCell ref="W8:W9"/>
    <mergeCell ref="I8:I9"/>
    <mergeCell ref="J8:L8"/>
    <mergeCell ref="M8:O8"/>
    <mergeCell ref="A1:W1"/>
    <mergeCell ref="A2:W2"/>
    <mergeCell ref="A3:W3"/>
    <mergeCell ref="A4:W4"/>
    <mergeCell ref="A5:W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opLeftCell="A7" workbookViewId="0">
      <selection activeCell="C7" sqref="C1:I1048576"/>
    </sheetView>
  </sheetViews>
  <sheetFormatPr defaultRowHeight="13.2"/>
  <cols>
    <col min="1" max="1" width="4.6640625" customWidth="1"/>
    <col min="2" max="2" width="6.6640625" style="38" hidden="1" customWidth="1"/>
    <col min="3" max="3" width="24.6640625" style="38" customWidth="1"/>
    <col min="4" max="4" width="8.6640625" style="38" hidden="1" customWidth="1"/>
    <col min="5" max="5" width="6.6640625" style="38" customWidth="1"/>
    <col min="6" max="6" width="36.77734375" style="38" customWidth="1"/>
    <col min="7" max="7" width="8.6640625" style="38" hidden="1" customWidth="1"/>
    <col min="8" max="8" width="17.6640625" style="38" hidden="1" customWidth="1"/>
    <col min="9" max="9" width="22.6640625" style="38" customWidth="1"/>
    <col min="10" max="10" width="6.6640625" customWidth="1"/>
    <col min="11" max="11" width="8.6640625" customWidth="1"/>
    <col min="12" max="12" width="4.6640625" customWidth="1"/>
    <col min="13" max="13" width="6.6640625" customWidth="1"/>
    <col min="14" max="14" width="8.6640625" customWidth="1"/>
    <col min="15" max="15" width="4.6640625" customWidth="1"/>
    <col min="16" max="16" width="6.6640625" customWidth="1"/>
    <col min="17" max="17" width="8.6640625" customWidth="1"/>
    <col min="18" max="20" width="4.6640625" customWidth="1"/>
    <col min="21" max="21" width="6.6640625" customWidth="1"/>
    <col min="22" max="22" width="8.6640625" customWidth="1"/>
    <col min="23" max="23" width="6.6640625" hidden="1" customWidth="1"/>
  </cols>
  <sheetData>
    <row r="1" spans="1:23" s="7" customFormat="1" ht="30" customHeight="1">
      <c r="A1" s="276" t="s">
        <v>37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</row>
    <row r="2" spans="1:23" s="7" customFormat="1" ht="30" customHeight="1">
      <c r="A2" s="319" t="s">
        <v>146</v>
      </c>
      <c r="B2" s="319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</row>
    <row r="3" spans="1:23" s="7" customFormat="1" ht="30" customHeight="1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</row>
    <row r="4" spans="1:23" ht="30" customHeight="1">
      <c r="A4" s="276" t="s">
        <v>14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</row>
    <row r="5" spans="1:23" ht="30" customHeight="1">
      <c r="A5" s="295" t="s">
        <v>336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</row>
    <row r="6" spans="1:23" s="15" customFormat="1" ht="30" customHeight="1">
      <c r="A6" s="10" t="s">
        <v>27</v>
      </c>
      <c r="B6" s="80"/>
      <c r="C6" s="47"/>
      <c r="D6" s="48"/>
      <c r="E6" s="48"/>
      <c r="F6" s="49"/>
      <c r="G6" s="50"/>
      <c r="H6" s="50"/>
      <c r="I6" s="50"/>
      <c r="J6" s="14"/>
      <c r="K6" s="14"/>
      <c r="L6" s="14"/>
      <c r="M6" s="14"/>
      <c r="N6" s="14"/>
      <c r="O6" s="14"/>
      <c r="P6" s="14"/>
      <c r="Q6" s="14"/>
      <c r="R6" s="311" t="s">
        <v>147</v>
      </c>
      <c r="S6" s="311"/>
      <c r="T6" s="311"/>
      <c r="U6" s="311"/>
      <c r="V6" s="311"/>
      <c r="W6" s="311"/>
    </row>
    <row r="7" spans="1:23" ht="20.100000000000001" customHeight="1">
      <c r="A7" s="281" t="s">
        <v>1</v>
      </c>
      <c r="B7" s="275" t="s">
        <v>15</v>
      </c>
      <c r="C7" s="286" t="s">
        <v>12</v>
      </c>
      <c r="D7" s="322" t="s">
        <v>10</v>
      </c>
      <c r="E7" s="290" t="s">
        <v>9</v>
      </c>
      <c r="F7" s="322" t="s">
        <v>13</v>
      </c>
      <c r="G7" s="322" t="s">
        <v>10</v>
      </c>
      <c r="H7" s="322" t="s">
        <v>8</v>
      </c>
      <c r="I7" s="298" t="s">
        <v>4</v>
      </c>
      <c r="J7" s="283" t="s">
        <v>28</v>
      </c>
      <c r="K7" s="284"/>
      <c r="L7" s="285"/>
      <c r="M7" s="283" t="s">
        <v>5</v>
      </c>
      <c r="N7" s="284"/>
      <c r="O7" s="285"/>
      <c r="P7" s="283" t="s">
        <v>29</v>
      </c>
      <c r="Q7" s="284"/>
      <c r="R7" s="285"/>
      <c r="S7" s="302" t="s">
        <v>17</v>
      </c>
      <c r="T7" s="279" t="s">
        <v>18</v>
      </c>
      <c r="U7" s="281" t="s">
        <v>6</v>
      </c>
      <c r="V7" s="303" t="s">
        <v>16</v>
      </c>
      <c r="W7" s="325" t="s">
        <v>23</v>
      </c>
    </row>
    <row r="8" spans="1:23" ht="39.9" customHeight="1">
      <c r="A8" s="282"/>
      <c r="B8" s="275"/>
      <c r="C8" s="287"/>
      <c r="D8" s="323"/>
      <c r="E8" s="291"/>
      <c r="F8" s="324"/>
      <c r="G8" s="323"/>
      <c r="H8" s="324"/>
      <c r="I8" s="299"/>
      <c r="J8" s="56" t="s">
        <v>11</v>
      </c>
      <c r="K8" s="57" t="s">
        <v>0</v>
      </c>
      <c r="L8" s="56" t="s">
        <v>1</v>
      </c>
      <c r="M8" s="56" t="s">
        <v>11</v>
      </c>
      <c r="N8" s="57" t="s">
        <v>0</v>
      </c>
      <c r="O8" s="56" t="s">
        <v>1</v>
      </c>
      <c r="P8" s="56" t="s">
        <v>11</v>
      </c>
      <c r="Q8" s="57" t="s">
        <v>0</v>
      </c>
      <c r="R8" s="56" t="s">
        <v>1</v>
      </c>
      <c r="S8" s="302"/>
      <c r="T8" s="280"/>
      <c r="U8" s="282"/>
      <c r="V8" s="304"/>
      <c r="W8" s="326"/>
    </row>
    <row r="9" spans="1:23" ht="31.95" customHeight="1">
      <c r="A9" s="305" t="s">
        <v>330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133"/>
    </row>
    <row r="10" spans="1:23" ht="31.95" customHeight="1">
      <c r="A10" s="59">
        <f>RANK(V10,$V$10:$V$14,0)</f>
        <v>1</v>
      </c>
      <c r="B10" s="42" t="s">
        <v>213</v>
      </c>
      <c r="C10" s="165" t="s">
        <v>53</v>
      </c>
      <c r="D10" s="45" t="s">
        <v>54</v>
      </c>
      <c r="E10" s="42" t="s">
        <v>19</v>
      </c>
      <c r="F10" s="2" t="s">
        <v>242</v>
      </c>
      <c r="G10" s="45" t="s">
        <v>243</v>
      </c>
      <c r="H10" s="43" t="s">
        <v>51</v>
      </c>
      <c r="I10" s="44" t="s">
        <v>52</v>
      </c>
      <c r="J10" s="37">
        <v>217.5</v>
      </c>
      <c r="K10" s="46">
        <f>ROUND(J10/3.3,5)</f>
        <v>65.909090000000006</v>
      </c>
      <c r="L10" s="61">
        <f>RANK(K10,K$10:K$14,0)</f>
        <v>1</v>
      </c>
      <c r="M10" s="37">
        <v>217</v>
      </c>
      <c r="N10" s="46">
        <f>ROUND(M10/3.3,5)</f>
        <v>65.757580000000004</v>
      </c>
      <c r="O10" s="61">
        <f>RANK(N10,N$10:N$14,0)</f>
        <v>1</v>
      </c>
      <c r="P10" s="37">
        <v>220.5</v>
      </c>
      <c r="Q10" s="46">
        <f>ROUND(P10/3.3,5)</f>
        <v>66.818179999999998</v>
      </c>
      <c r="R10" s="61">
        <f>RANK(Q10,Q$10:Q$14,0)</f>
        <v>1</v>
      </c>
      <c r="S10" s="40"/>
      <c r="T10" s="40"/>
      <c r="U10" s="37">
        <f>J10+M10+P10</f>
        <v>655</v>
      </c>
      <c r="V10" s="63">
        <f>ROUND(U10/3.3/3,5)</f>
        <v>66.161619999999999</v>
      </c>
      <c r="W10" s="94"/>
    </row>
    <row r="11" spans="1:23" ht="31.95" customHeight="1">
      <c r="A11" s="59">
        <f>RANK(V11,$V$10:$V$14,0)</f>
        <v>2</v>
      </c>
      <c r="B11" s="42">
        <v>2005</v>
      </c>
      <c r="C11" s="165" t="s">
        <v>53</v>
      </c>
      <c r="D11" s="45" t="s">
        <v>54</v>
      </c>
      <c r="E11" s="42" t="s">
        <v>19</v>
      </c>
      <c r="F11" s="166" t="s">
        <v>49</v>
      </c>
      <c r="G11" s="205" t="s">
        <v>50</v>
      </c>
      <c r="H11" s="206" t="s">
        <v>51</v>
      </c>
      <c r="I11" s="148" t="s">
        <v>52</v>
      </c>
      <c r="J11" s="37">
        <v>208</v>
      </c>
      <c r="K11" s="46">
        <f>ROUND(J11/3.3,5)</f>
        <v>63.030299999999997</v>
      </c>
      <c r="L11" s="61">
        <f>RANK(K11,K$10:K$14,0)</f>
        <v>2</v>
      </c>
      <c r="M11" s="37">
        <v>216.5</v>
      </c>
      <c r="N11" s="46">
        <f>ROUND(M11/3.3,5)</f>
        <v>65.606059999999999</v>
      </c>
      <c r="O11" s="61">
        <f>RANK(N11,N$10:N$14,0)</f>
        <v>2</v>
      </c>
      <c r="P11" s="37">
        <v>214.5</v>
      </c>
      <c r="Q11" s="46">
        <f>ROUND(P11/3.3,5)</f>
        <v>65</v>
      </c>
      <c r="R11" s="61">
        <f>RANK(Q11,Q$10:Q$14,0)</f>
        <v>2</v>
      </c>
      <c r="S11" s="40"/>
      <c r="T11" s="40"/>
      <c r="U11" s="37">
        <f>J11+M11+P11</f>
        <v>639</v>
      </c>
      <c r="V11" s="63">
        <f>ROUND(U11/3.3/3,5)</f>
        <v>64.545450000000002</v>
      </c>
      <c r="W11" s="216"/>
    </row>
    <row r="12" spans="1:23" ht="31.95" customHeight="1">
      <c r="A12" s="59">
        <f>RANK(V12,$V$10:$V$14,0)</f>
        <v>3</v>
      </c>
      <c r="B12" s="42">
        <v>2005</v>
      </c>
      <c r="C12" s="165" t="s">
        <v>53</v>
      </c>
      <c r="D12" s="45" t="s">
        <v>54</v>
      </c>
      <c r="E12" s="42" t="s">
        <v>19</v>
      </c>
      <c r="F12" s="90" t="s">
        <v>55</v>
      </c>
      <c r="G12" s="45" t="s">
        <v>56</v>
      </c>
      <c r="H12" s="43" t="s">
        <v>51</v>
      </c>
      <c r="I12" s="148" t="s">
        <v>52</v>
      </c>
      <c r="J12" s="37">
        <v>204</v>
      </c>
      <c r="K12" s="46">
        <f>ROUND(J12/3.3,5)</f>
        <v>61.818179999999998</v>
      </c>
      <c r="L12" s="61">
        <f>RANK(K12,K$10:K$14,0)</f>
        <v>4</v>
      </c>
      <c r="M12" s="37">
        <v>211.5</v>
      </c>
      <c r="N12" s="46">
        <f>ROUND(M12/3.3,5)</f>
        <v>64.090909999999994</v>
      </c>
      <c r="O12" s="61">
        <f>RANK(N12,N$10:N$14,0)</f>
        <v>3</v>
      </c>
      <c r="P12" s="37">
        <v>210</v>
      </c>
      <c r="Q12" s="46">
        <f>ROUND(P12/3.3,5)</f>
        <v>63.636360000000003</v>
      </c>
      <c r="R12" s="61">
        <f>RANK(Q12,Q$10:Q$14,0)</f>
        <v>3</v>
      </c>
      <c r="S12" s="40"/>
      <c r="T12" s="40"/>
      <c r="U12" s="37">
        <f>J12+M12+P12</f>
        <v>625.5</v>
      </c>
      <c r="V12" s="63">
        <f>ROUND(U12/3.3/3,5)</f>
        <v>63.181820000000002</v>
      </c>
      <c r="W12" s="216"/>
    </row>
    <row r="13" spans="1:23" ht="31.95" customHeight="1">
      <c r="A13" s="59">
        <f>RANK(V13,$V$10:$V$14,0)</f>
        <v>4</v>
      </c>
      <c r="B13" s="42">
        <v>2009</v>
      </c>
      <c r="C13" s="136" t="s">
        <v>95</v>
      </c>
      <c r="D13" s="45" t="s">
        <v>96</v>
      </c>
      <c r="E13" s="42">
        <v>2</v>
      </c>
      <c r="F13" s="175" t="s">
        <v>97</v>
      </c>
      <c r="G13" s="45" t="s">
        <v>98</v>
      </c>
      <c r="H13" s="43" t="s">
        <v>99</v>
      </c>
      <c r="I13" s="44" t="s">
        <v>94</v>
      </c>
      <c r="J13" s="37">
        <v>206</v>
      </c>
      <c r="K13" s="46">
        <f>ROUND(J13/3.3,5)</f>
        <v>62.424239999999998</v>
      </c>
      <c r="L13" s="61">
        <f>RANK(K13,K$10:K$14,0)</f>
        <v>3</v>
      </c>
      <c r="M13" s="37">
        <v>208.5</v>
      </c>
      <c r="N13" s="46">
        <f>ROUND(M13/3.3,5)</f>
        <v>63.181820000000002</v>
      </c>
      <c r="O13" s="61">
        <f>RANK(N13,N$10:N$14,0)</f>
        <v>4</v>
      </c>
      <c r="P13" s="37">
        <v>207.5</v>
      </c>
      <c r="Q13" s="46">
        <f>ROUND(P13/3.3,5)</f>
        <v>62.878790000000002</v>
      </c>
      <c r="R13" s="61">
        <f>RANK(Q13,Q$10:Q$14,0)</f>
        <v>4</v>
      </c>
      <c r="S13" s="40"/>
      <c r="T13" s="40"/>
      <c r="U13" s="37">
        <f>J13+M13+P13</f>
        <v>622</v>
      </c>
      <c r="V13" s="63">
        <f>ROUND(U13/3.3/3,5)</f>
        <v>62.828279999999999</v>
      </c>
      <c r="W13" s="216"/>
    </row>
    <row r="14" spans="1:23" ht="31.95" customHeight="1">
      <c r="A14" s="59">
        <f>RANK(V14,$V$10:$V$14,0)</f>
        <v>5</v>
      </c>
      <c r="B14" s="42">
        <v>2006</v>
      </c>
      <c r="C14" s="163" t="s">
        <v>57</v>
      </c>
      <c r="D14" s="162" t="s">
        <v>58</v>
      </c>
      <c r="E14" s="160" t="s">
        <v>19</v>
      </c>
      <c r="F14" s="207" t="s">
        <v>59</v>
      </c>
      <c r="G14" s="162" t="s">
        <v>60</v>
      </c>
      <c r="H14" s="161" t="s">
        <v>61</v>
      </c>
      <c r="I14" s="209" t="s">
        <v>62</v>
      </c>
      <c r="J14" s="37">
        <v>200</v>
      </c>
      <c r="K14" s="46">
        <f>ROUND(J14/3.3,5)</f>
        <v>60.606059999999999</v>
      </c>
      <c r="L14" s="61">
        <f>RANK(K14,K$10:K$14,0)</f>
        <v>5</v>
      </c>
      <c r="M14" s="37">
        <v>206</v>
      </c>
      <c r="N14" s="46">
        <f>ROUND(M14/3.3,5)</f>
        <v>62.424239999999998</v>
      </c>
      <c r="O14" s="61">
        <f>RANK(N14,N$10:N$14,0)</f>
        <v>5</v>
      </c>
      <c r="P14" s="37">
        <v>205.5</v>
      </c>
      <c r="Q14" s="46">
        <f>ROUND(P14/3.3,5)</f>
        <v>62.272730000000003</v>
      </c>
      <c r="R14" s="61">
        <f>RANK(Q14,Q$10:Q$14,0)</f>
        <v>5</v>
      </c>
      <c r="S14" s="40"/>
      <c r="T14" s="40"/>
      <c r="U14" s="37">
        <f>J14+M14+P14</f>
        <v>611.5</v>
      </c>
      <c r="V14" s="63">
        <f>ROUND(U14/3.3/3,5)</f>
        <v>61.767679999999999</v>
      </c>
      <c r="W14" s="216"/>
    </row>
    <row r="15" spans="1:23" ht="31.95" customHeight="1">
      <c r="A15" s="305" t="s">
        <v>327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133"/>
    </row>
    <row r="16" spans="1:23" ht="30" customHeight="1">
      <c r="A16" s="59">
        <v>1</v>
      </c>
      <c r="B16" s="41" t="s">
        <v>309</v>
      </c>
      <c r="C16" s="178" t="s">
        <v>310</v>
      </c>
      <c r="D16" s="45" t="s">
        <v>311</v>
      </c>
      <c r="E16" s="42">
        <v>2</v>
      </c>
      <c r="F16" s="172" t="s">
        <v>312</v>
      </c>
      <c r="G16" s="45" t="s">
        <v>313</v>
      </c>
      <c r="H16" s="43" t="s">
        <v>314</v>
      </c>
      <c r="I16" s="44" t="s">
        <v>315</v>
      </c>
      <c r="J16" s="37">
        <v>265.5</v>
      </c>
      <c r="K16" s="46">
        <f>ROUND(J16/4.6,5)</f>
        <v>57.717390000000002</v>
      </c>
      <c r="L16" s="61">
        <v>1</v>
      </c>
      <c r="M16" s="37">
        <v>254.5</v>
      </c>
      <c r="N16" s="46">
        <f>ROUND(M16/4.6,5)</f>
        <v>55.326090000000001</v>
      </c>
      <c r="O16" s="61">
        <v>1</v>
      </c>
      <c r="P16" s="37">
        <v>262</v>
      </c>
      <c r="Q16" s="46">
        <f>ROUND(P16/4.6,5)</f>
        <v>56.956519999999998</v>
      </c>
      <c r="R16" s="61">
        <v>1</v>
      </c>
      <c r="S16" s="40"/>
      <c r="T16" s="40"/>
      <c r="U16" s="37">
        <f>J16+M16+P16</f>
        <v>782</v>
      </c>
      <c r="V16" s="63">
        <f>ROUND(U16/4.6/3,5)</f>
        <v>56.666670000000003</v>
      </c>
      <c r="W16" s="94"/>
    </row>
    <row r="17" spans="1:23" s="218" customFormat="1" ht="31.95" customHeight="1">
      <c r="A17" s="305" t="s">
        <v>328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95"/>
    </row>
    <row r="18" spans="1:23" ht="30" customHeight="1">
      <c r="A18" s="59">
        <v>1</v>
      </c>
      <c r="B18" s="183" t="s">
        <v>81</v>
      </c>
      <c r="C18" s="176" t="s">
        <v>175</v>
      </c>
      <c r="D18" s="184" t="s">
        <v>176</v>
      </c>
      <c r="E18" s="185" t="s">
        <v>19</v>
      </c>
      <c r="F18" s="168" t="s">
        <v>177</v>
      </c>
      <c r="G18" s="186" t="s">
        <v>178</v>
      </c>
      <c r="H18" s="149" t="s">
        <v>179</v>
      </c>
      <c r="I18" s="44" t="s">
        <v>52</v>
      </c>
      <c r="J18" s="37">
        <v>208</v>
      </c>
      <c r="K18" s="23">
        <f>ROUND(J18/3.1,5)</f>
        <v>67.096770000000006</v>
      </c>
      <c r="L18" s="61">
        <f>RANK(K18,K$16:K$18,0)</f>
        <v>1</v>
      </c>
      <c r="M18" s="37">
        <v>201</v>
      </c>
      <c r="N18" s="23">
        <f>ROUND(M18/3.1,5)</f>
        <v>64.838710000000006</v>
      </c>
      <c r="O18" s="61">
        <f>RANK(N18,N$16:N$18,0)</f>
        <v>1</v>
      </c>
      <c r="P18" s="37">
        <v>199</v>
      </c>
      <c r="Q18" s="23">
        <f>ROUND(P18/3.1,5)</f>
        <v>64.193550000000002</v>
      </c>
      <c r="R18" s="61">
        <f>RANK(Q18,Q$16:Q$18,0)</f>
        <v>1</v>
      </c>
      <c r="S18" s="40"/>
      <c r="T18" s="40"/>
      <c r="U18" s="37">
        <f t="shared" ref="U18" si="0">J18+M18+P18</f>
        <v>608</v>
      </c>
      <c r="V18" s="63">
        <f>ROUND(U18/3.1/3,5)</f>
        <v>65.376339999999999</v>
      </c>
      <c r="W18" s="217"/>
    </row>
    <row r="19" spans="1:23" ht="30" customHeight="1">
      <c r="A19" s="24"/>
      <c r="B19" s="140"/>
      <c r="C19" s="28"/>
      <c r="D19" s="144"/>
      <c r="E19" s="144"/>
      <c r="F19" s="30"/>
      <c r="G19" s="31"/>
      <c r="H19" s="32"/>
      <c r="I19" s="33"/>
      <c r="J19" s="25"/>
      <c r="K19" s="26"/>
      <c r="L19" s="25"/>
      <c r="M19" s="25"/>
      <c r="N19" s="26"/>
      <c r="O19" s="25"/>
      <c r="P19" s="25"/>
      <c r="Q19" s="26"/>
      <c r="R19" s="25"/>
      <c r="S19" s="34"/>
      <c r="T19" s="34"/>
      <c r="U19" s="25"/>
      <c r="V19" s="27"/>
    </row>
    <row r="20" spans="1:23" ht="30" customHeight="1">
      <c r="A20" s="8"/>
      <c r="B20" s="52"/>
      <c r="C20" s="16" t="s">
        <v>2</v>
      </c>
      <c r="D20" s="51"/>
      <c r="E20" s="51"/>
      <c r="F20" s="52"/>
      <c r="G20" s="52"/>
      <c r="H20" s="53"/>
      <c r="I20" s="51" t="s">
        <v>39</v>
      </c>
      <c r="J20" s="3"/>
      <c r="K20" s="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3" ht="30" customHeight="1">
      <c r="A21" s="20"/>
      <c r="B21" s="145"/>
      <c r="C21" s="21" t="s">
        <v>3</v>
      </c>
      <c r="D21" s="54"/>
      <c r="E21" s="54"/>
      <c r="F21" s="50"/>
      <c r="G21" s="50"/>
      <c r="H21" s="55"/>
      <c r="I21" s="50" t="s">
        <v>26</v>
      </c>
      <c r="J21" s="3"/>
      <c r="K21" s="3"/>
      <c r="L21" s="14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19"/>
    </row>
    <row r="22" spans="1:23" s="19" customFormat="1" ht="24.9" customHeight="1">
      <c r="A22"/>
      <c r="B22" s="38"/>
      <c r="C22" s="146"/>
      <c r="D22" s="146"/>
      <c r="E22" s="146"/>
      <c r="F22" s="146"/>
      <c r="G22" s="146"/>
      <c r="H22" s="146"/>
      <c r="I22" s="146"/>
      <c r="J22" s="1"/>
      <c r="K22" s="1"/>
      <c r="L22"/>
      <c r="M22"/>
      <c r="N22"/>
      <c r="O22"/>
      <c r="P22"/>
      <c r="Q22"/>
      <c r="R22"/>
      <c r="S22"/>
      <c r="T22"/>
      <c r="U22"/>
      <c r="V22"/>
      <c r="W22" s="22"/>
    </row>
    <row r="23" spans="1:23" s="22" customFormat="1" ht="24.9" customHeight="1">
      <c r="A23"/>
      <c r="B23" s="38"/>
      <c r="C23" s="146"/>
      <c r="D23" s="146"/>
      <c r="E23" s="146"/>
      <c r="F23" s="146"/>
      <c r="G23" s="146"/>
      <c r="H23" s="146"/>
      <c r="I23" s="146"/>
      <c r="J23" s="1"/>
      <c r="K23" s="1"/>
      <c r="L23"/>
      <c r="M23"/>
      <c r="N23"/>
      <c r="O23"/>
      <c r="P23"/>
      <c r="Q23"/>
      <c r="R23"/>
      <c r="S23"/>
      <c r="T23"/>
      <c r="U23"/>
      <c r="V23"/>
      <c r="W23"/>
    </row>
  </sheetData>
  <sortState ref="A10:W14">
    <sortCondition ref="A10:A14"/>
  </sortState>
  <mergeCells count="26">
    <mergeCell ref="A17:V17"/>
    <mergeCell ref="P7:R7"/>
    <mergeCell ref="S7:S8"/>
    <mergeCell ref="T7:T8"/>
    <mergeCell ref="U7:U8"/>
    <mergeCell ref="V7:V8"/>
    <mergeCell ref="F7:F8"/>
    <mergeCell ref="A7:A8"/>
    <mergeCell ref="B7:B8"/>
    <mergeCell ref="C7:C8"/>
    <mergeCell ref="D7:D8"/>
    <mergeCell ref="E7:E8"/>
    <mergeCell ref="A9:V9"/>
    <mergeCell ref="A15:V15"/>
    <mergeCell ref="A1:W1"/>
    <mergeCell ref="A2:W2"/>
    <mergeCell ref="A3:W3"/>
    <mergeCell ref="A4:W4"/>
    <mergeCell ref="A5:W5"/>
    <mergeCell ref="R6:W6"/>
    <mergeCell ref="W7:W8"/>
    <mergeCell ref="G7:G8"/>
    <mergeCell ref="H7:H8"/>
    <mergeCell ref="I7:I8"/>
    <mergeCell ref="J7:L7"/>
    <mergeCell ref="M7:O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="90" zoomScaleNormal="90" workbookViewId="0">
      <selection activeCell="C7" sqref="C1:I1048576"/>
    </sheetView>
  </sheetViews>
  <sheetFormatPr defaultRowHeight="13.2"/>
  <cols>
    <col min="1" max="1" width="4.6640625" style="38" customWidth="1"/>
    <col min="2" max="2" width="6.6640625" style="38" hidden="1" customWidth="1"/>
    <col min="3" max="3" width="24.6640625" style="38" customWidth="1"/>
    <col min="4" max="4" width="8.6640625" style="38" hidden="1" customWidth="1"/>
    <col min="5" max="5" width="6.6640625" style="38" customWidth="1"/>
    <col min="6" max="6" width="36.77734375" style="38" customWidth="1"/>
    <col min="7" max="7" width="8.6640625" style="38" hidden="1" customWidth="1"/>
    <col min="8" max="8" width="17.6640625" style="38" hidden="1" customWidth="1"/>
    <col min="9" max="9" width="22.6640625" style="38" customWidth="1"/>
    <col min="10" max="15" width="8.6640625" style="38" customWidth="1"/>
    <col min="16" max="16" width="4.6640625" style="38" customWidth="1"/>
    <col min="17" max="17" width="6.6640625" style="38" customWidth="1"/>
    <col min="18" max="18" width="8.6640625" style="38" customWidth="1"/>
    <col min="19" max="21" width="4.6640625" style="38" customWidth="1"/>
    <col min="22" max="22" width="9.109375" style="38" customWidth="1"/>
    <col min="23" max="23" width="6.6640625" style="38" customWidth="1"/>
  </cols>
  <sheetData>
    <row r="1" spans="1:23" ht="30" customHeight="1">
      <c r="A1" s="327" t="s">
        <v>37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</row>
    <row r="2" spans="1:23" ht="30" customHeight="1">
      <c r="A2" s="328" t="s">
        <v>146</v>
      </c>
      <c r="B2" s="328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</row>
    <row r="3" spans="1:23" ht="30" customHeight="1">
      <c r="A3" s="330" t="s">
        <v>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</row>
    <row r="4" spans="1:23" ht="30" customHeight="1">
      <c r="A4" s="327" t="s">
        <v>14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</row>
    <row r="5" spans="1:23" ht="30" customHeight="1">
      <c r="A5" s="331" t="s">
        <v>24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</row>
    <row r="6" spans="1:23" ht="30" customHeight="1">
      <c r="A6" s="332" t="s">
        <v>332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</row>
    <row r="7" spans="1:23" ht="30" customHeight="1">
      <c r="A7" s="80" t="s">
        <v>27</v>
      </c>
      <c r="B7" s="80"/>
      <c r="C7" s="47"/>
      <c r="D7" s="48"/>
      <c r="E7" s="48"/>
      <c r="F7" s="49"/>
      <c r="G7" s="65"/>
      <c r="H7" s="49"/>
      <c r="I7" s="66"/>
      <c r="J7" s="81"/>
      <c r="K7" s="81"/>
      <c r="L7" s="81"/>
      <c r="M7" s="81"/>
      <c r="N7" s="81"/>
      <c r="O7" s="74"/>
      <c r="P7" s="81"/>
      <c r="Q7" s="81"/>
      <c r="R7" s="74"/>
      <c r="S7" s="81"/>
      <c r="T7" s="333" t="s">
        <v>147</v>
      </c>
      <c r="U7" s="333"/>
      <c r="V7" s="333"/>
      <c r="W7" s="333"/>
    </row>
    <row r="8" spans="1:23" ht="20.100000000000001" customHeight="1">
      <c r="A8" s="334" t="s">
        <v>1</v>
      </c>
      <c r="B8" s="275" t="s">
        <v>15</v>
      </c>
      <c r="C8" s="337" t="s">
        <v>12</v>
      </c>
      <c r="D8" s="338" t="s">
        <v>10</v>
      </c>
      <c r="E8" s="335" t="s">
        <v>9</v>
      </c>
      <c r="F8" s="338" t="s">
        <v>13</v>
      </c>
      <c r="G8" s="338" t="s">
        <v>10</v>
      </c>
      <c r="H8" s="337" t="s">
        <v>8</v>
      </c>
      <c r="I8" s="337" t="s">
        <v>4</v>
      </c>
      <c r="J8" s="337" t="s">
        <v>29</v>
      </c>
      <c r="K8" s="337"/>
      <c r="L8" s="337"/>
      <c r="M8" s="337"/>
      <c r="N8" s="337"/>
      <c r="O8" s="337"/>
      <c r="P8" s="337"/>
      <c r="Q8" s="337" t="s">
        <v>5</v>
      </c>
      <c r="R8" s="337"/>
      <c r="S8" s="337"/>
      <c r="T8" s="341" t="s">
        <v>17</v>
      </c>
      <c r="U8" s="342" t="s">
        <v>18</v>
      </c>
      <c r="V8" s="344" t="s">
        <v>31</v>
      </c>
      <c r="W8" s="334" t="s">
        <v>32</v>
      </c>
    </row>
    <row r="9" spans="1:23" ht="39.9" customHeight="1">
      <c r="A9" s="335"/>
      <c r="B9" s="336"/>
      <c r="C9" s="338"/>
      <c r="D9" s="339"/>
      <c r="E9" s="339"/>
      <c r="F9" s="339"/>
      <c r="G9" s="339"/>
      <c r="H9" s="338"/>
      <c r="I9" s="338"/>
      <c r="J9" s="126" t="s">
        <v>33</v>
      </c>
      <c r="K9" s="126" t="s">
        <v>36</v>
      </c>
      <c r="L9" s="126" t="s">
        <v>34</v>
      </c>
      <c r="M9" s="126" t="s">
        <v>30</v>
      </c>
      <c r="N9" s="127" t="s">
        <v>35</v>
      </c>
      <c r="O9" s="82" t="s">
        <v>0</v>
      </c>
      <c r="P9" s="83" t="s">
        <v>1</v>
      </c>
      <c r="Q9" s="83" t="s">
        <v>11</v>
      </c>
      <c r="R9" s="82" t="s">
        <v>0</v>
      </c>
      <c r="S9" s="83" t="s">
        <v>1</v>
      </c>
      <c r="T9" s="342"/>
      <c r="U9" s="343"/>
      <c r="V9" s="345"/>
      <c r="W9" s="340"/>
    </row>
    <row r="10" spans="1:23" ht="31.95" customHeight="1">
      <c r="A10" s="239">
        <f t="shared" ref="A10:A19" si="0">RANK(V10,$V$10:$V$19,0)</f>
        <v>1</v>
      </c>
      <c r="B10" s="254">
        <v>2009</v>
      </c>
      <c r="C10" s="255" t="s">
        <v>292</v>
      </c>
      <c r="D10" s="256" t="s">
        <v>293</v>
      </c>
      <c r="E10" s="257" t="s">
        <v>19</v>
      </c>
      <c r="F10" s="226" t="s">
        <v>294</v>
      </c>
      <c r="G10" s="258" t="s">
        <v>295</v>
      </c>
      <c r="H10" s="259" t="s">
        <v>296</v>
      </c>
      <c r="I10" s="134" t="s">
        <v>161</v>
      </c>
      <c r="J10" s="251">
        <v>7.7</v>
      </c>
      <c r="K10" s="251">
        <v>7.5</v>
      </c>
      <c r="L10" s="251">
        <v>7.8</v>
      </c>
      <c r="M10" s="251">
        <v>8</v>
      </c>
      <c r="N10" s="251">
        <f t="shared" ref="N10:N19" si="1">SUM(J10:M10)</f>
        <v>31</v>
      </c>
      <c r="O10" s="252">
        <f>N10/0.4</f>
        <v>77.5</v>
      </c>
      <c r="P10" s="260">
        <f t="shared" ref="P10:P19" si="2">RANK(O10,O$10:O$19,0)</f>
        <v>1</v>
      </c>
      <c r="Q10" s="251">
        <v>142.5</v>
      </c>
      <c r="R10" s="252">
        <f>Q10/2</f>
        <v>71.25</v>
      </c>
      <c r="S10" s="260">
        <f t="shared" ref="S10:S19" si="3">RANK(R10,R$10:R$19,0)</f>
        <v>1</v>
      </c>
      <c r="T10" s="253"/>
      <c r="U10" s="253"/>
      <c r="V10" s="252">
        <f t="shared" ref="V10:V19" si="4">(O10+R10)/2</f>
        <v>74.375</v>
      </c>
      <c r="W10" s="95" t="s">
        <v>25</v>
      </c>
    </row>
    <row r="11" spans="1:23" ht="31.95" customHeight="1">
      <c r="A11" s="239">
        <f t="shared" si="0"/>
        <v>2</v>
      </c>
      <c r="B11" s="130">
        <v>2009</v>
      </c>
      <c r="C11" s="199" t="s">
        <v>230</v>
      </c>
      <c r="D11" s="131" t="s">
        <v>231</v>
      </c>
      <c r="E11" s="130" t="s">
        <v>25</v>
      </c>
      <c r="F11" s="199" t="s">
        <v>232</v>
      </c>
      <c r="G11" s="131" t="s">
        <v>233</v>
      </c>
      <c r="H11" s="132" t="s">
        <v>234</v>
      </c>
      <c r="I11" s="134" t="s">
        <v>78</v>
      </c>
      <c r="J11" s="251">
        <v>6.8</v>
      </c>
      <c r="K11" s="251">
        <v>7.1</v>
      </c>
      <c r="L11" s="251">
        <v>7.3</v>
      </c>
      <c r="M11" s="251">
        <v>7.2</v>
      </c>
      <c r="N11" s="251">
        <f t="shared" si="1"/>
        <v>28.4</v>
      </c>
      <c r="O11" s="252">
        <f>N11/0.4</f>
        <v>70.999999999999986</v>
      </c>
      <c r="P11" s="260">
        <f t="shared" si="2"/>
        <v>2</v>
      </c>
      <c r="Q11" s="251">
        <v>134</v>
      </c>
      <c r="R11" s="252">
        <f>Q11/2</f>
        <v>67</v>
      </c>
      <c r="S11" s="260">
        <f t="shared" si="3"/>
        <v>2</v>
      </c>
      <c r="T11" s="253"/>
      <c r="U11" s="253"/>
      <c r="V11" s="252">
        <f t="shared" si="4"/>
        <v>69</v>
      </c>
      <c r="W11" s="84" t="s">
        <v>25</v>
      </c>
    </row>
    <row r="12" spans="1:23" ht="31.95" customHeight="1">
      <c r="A12" s="239">
        <f t="shared" si="0"/>
        <v>3</v>
      </c>
      <c r="B12" s="130">
        <v>2010</v>
      </c>
      <c r="C12" s="246" t="s">
        <v>257</v>
      </c>
      <c r="D12" s="131" t="s">
        <v>256</v>
      </c>
      <c r="E12" s="130" t="s">
        <v>19</v>
      </c>
      <c r="F12" s="226" t="s">
        <v>251</v>
      </c>
      <c r="G12" s="131" t="s">
        <v>249</v>
      </c>
      <c r="H12" s="132" t="s">
        <v>250</v>
      </c>
      <c r="I12" s="134" t="s">
        <v>308</v>
      </c>
      <c r="J12" s="251">
        <v>6.2</v>
      </c>
      <c r="K12" s="251">
        <v>6.1</v>
      </c>
      <c r="L12" s="251">
        <v>6.5</v>
      </c>
      <c r="M12" s="251">
        <v>6.3</v>
      </c>
      <c r="N12" s="251">
        <f t="shared" si="1"/>
        <v>25.1</v>
      </c>
      <c r="O12" s="252">
        <f>N12/0.4</f>
        <v>62.75</v>
      </c>
      <c r="P12" s="260">
        <f t="shared" si="2"/>
        <v>3</v>
      </c>
      <c r="Q12" s="251">
        <v>126.5</v>
      </c>
      <c r="R12" s="252">
        <f>Q12/2</f>
        <v>63.25</v>
      </c>
      <c r="S12" s="260">
        <f t="shared" si="3"/>
        <v>3</v>
      </c>
      <c r="T12" s="253"/>
      <c r="U12" s="253"/>
      <c r="V12" s="252">
        <f t="shared" si="4"/>
        <v>63</v>
      </c>
      <c r="W12" s="84" t="s">
        <v>25</v>
      </c>
    </row>
    <row r="13" spans="1:23" ht="31.95" customHeight="1">
      <c r="A13" s="239">
        <f t="shared" si="0"/>
        <v>4</v>
      </c>
      <c r="B13" s="130">
        <v>2009</v>
      </c>
      <c r="C13" s="222" t="s">
        <v>186</v>
      </c>
      <c r="D13" s="223" t="s">
        <v>335</v>
      </c>
      <c r="E13" s="241" t="s">
        <v>19</v>
      </c>
      <c r="F13" s="221" t="s">
        <v>113</v>
      </c>
      <c r="G13" s="131" t="s">
        <v>114</v>
      </c>
      <c r="H13" s="132" t="s">
        <v>106</v>
      </c>
      <c r="I13" s="134" t="s">
        <v>100</v>
      </c>
      <c r="J13" s="251">
        <v>6.3</v>
      </c>
      <c r="K13" s="251">
        <v>6</v>
      </c>
      <c r="L13" s="251">
        <v>6.4</v>
      </c>
      <c r="M13" s="251">
        <v>6.2</v>
      </c>
      <c r="N13" s="251">
        <f t="shared" si="1"/>
        <v>24.900000000000002</v>
      </c>
      <c r="O13" s="252">
        <f>N13/0.4</f>
        <v>62.25</v>
      </c>
      <c r="P13" s="260">
        <f t="shared" si="2"/>
        <v>4</v>
      </c>
      <c r="Q13" s="251">
        <v>126</v>
      </c>
      <c r="R13" s="252">
        <f>Q13/2</f>
        <v>63</v>
      </c>
      <c r="S13" s="260">
        <f t="shared" si="3"/>
        <v>4</v>
      </c>
      <c r="T13" s="253"/>
      <c r="U13" s="253"/>
      <c r="V13" s="252">
        <f t="shared" si="4"/>
        <v>62.625</v>
      </c>
      <c r="W13" s="84" t="s">
        <v>101</v>
      </c>
    </row>
    <row r="14" spans="1:23" ht="31.95" customHeight="1">
      <c r="A14" s="239">
        <f t="shared" si="0"/>
        <v>5</v>
      </c>
      <c r="B14" s="130">
        <v>2010</v>
      </c>
      <c r="C14" s="222" t="s">
        <v>254</v>
      </c>
      <c r="D14" s="223" t="s">
        <v>255</v>
      </c>
      <c r="E14" s="247" t="s">
        <v>19</v>
      </c>
      <c r="F14" s="226" t="s">
        <v>251</v>
      </c>
      <c r="G14" s="131" t="s">
        <v>249</v>
      </c>
      <c r="H14" s="132" t="s">
        <v>250</v>
      </c>
      <c r="I14" s="134" t="s">
        <v>308</v>
      </c>
      <c r="J14" s="251">
        <v>5.9</v>
      </c>
      <c r="K14" s="251">
        <v>6</v>
      </c>
      <c r="L14" s="251">
        <v>6.3</v>
      </c>
      <c r="M14" s="251">
        <v>6.2</v>
      </c>
      <c r="N14" s="251">
        <f t="shared" si="1"/>
        <v>24.4</v>
      </c>
      <c r="O14" s="252">
        <f>N14/0.4-0.5</f>
        <v>60.499999999999993</v>
      </c>
      <c r="P14" s="260">
        <f t="shared" si="2"/>
        <v>5</v>
      </c>
      <c r="Q14" s="251">
        <v>119.5</v>
      </c>
      <c r="R14" s="252">
        <f>Q14/2-0.5</f>
        <v>59.25</v>
      </c>
      <c r="S14" s="260">
        <f t="shared" si="3"/>
        <v>5</v>
      </c>
      <c r="T14" s="253">
        <v>1</v>
      </c>
      <c r="U14" s="253"/>
      <c r="V14" s="252">
        <f t="shared" si="4"/>
        <v>59.875</v>
      </c>
      <c r="W14" s="84" t="s">
        <v>342</v>
      </c>
    </row>
    <row r="15" spans="1:23" ht="31.95" customHeight="1">
      <c r="A15" s="239">
        <f t="shared" si="0"/>
        <v>6</v>
      </c>
      <c r="B15" s="130">
        <v>2012</v>
      </c>
      <c r="C15" s="242" t="s">
        <v>238</v>
      </c>
      <c r="D15" s="223" t="s">
        <v>335</v>
      </c>
      <c r="E15" s="243" t="s">
        <v>19</v>
      </c>
      <c r="F15" s="221" t="s">
        <v>239</v>
      </c>
      <c r="G15" s="131" t="s">
        <v>240</v>
      </c>
      <c r="H15" s="132" t="s">
        <v>241</v>
      </c>
      <c r="I15" s="134" t="s">
        <v>21</v>
      </c>
      <c r="J15" s="251">
        <v>6.2</v>
      </c>
      <c r="K15" s="251">
        <v>5.5</v>
      </c>
      <c r="L15" s="251">
        <v>5.5</v>
      </c>
      <c r="M15" s="251">
        <v>5.8</v>
      </c>
      <c r="N15" s="251">
        <f t="shared" si="1"/>
        <v>23</v>
      </c>
      <c r="O15" s="252">
        <f>N15/0.4</f>
        <v>57.5</v>
      </c>
      <c r="P15" s="260">
        <f t="shared" si="2"/>
        <v>8</v>
      </c>
      <c r="Q15" s="251">
        <v>116.5</v>
      </c>
      <c r="R15" s="252">
        <f>Q15/2</f>
        <v>58.25</v>
      </c>
      <c r="S15" s="260">
        <f t="shared" si="3"/>
        <v>6</v>
      </c>
      <c r="T15" s="253"/>
      <c r="U15" s="253"/>
      <c r="V15" s="252">
        <f t="shared" si="4"/>
        <v>57.875</v>
      </c>
      <c r="W15" s="84"/>
    </row>
    <row r="16" spans="1:23" ht="31.95" customHeight="1">
      <c r="A16" s="239">
        <f t="shared" si="0"/>
        <v>7</v>
      </c>
      <c r="B16" s="130">
        <v>2010</v>
      </c>
      <c r="C16" s="201" t="s">
        <v>278</v>
      </c>
      <c r="D16" s="223" t="s">
        <v>335</v>
      </c>
      <c r="E16" s="130" t="s">
        <v>19</v>
      </c>
      <c r="F16" s="199" t="s">
        <v>273</v>
      </c>
      <c r="G16" s="131" t="s">
        <v>274</v>
      </c>
      <c r="H16" s="132" t="s">
        <v>275</v>
      </c>
      <c r="I16" s="134" t="s">
        <v>276</v>
      </c>
      <c r="J16" s="251">
        <v>5.9</v>
      </c>
      <c r="K16" s="251">
        <v>5.5</v>
      </c>
      <c r="L16" s="251">
        <v>5.5</v>
      </c>
      <c r="M16" s="251">
        <v>5.7</v>
      </c>
      <c r="N16" s="251">
        <f t="shared" si="1"/>
        <v>22.599999999999998</v>
      </c>
      <c r="O16" s="252">
        <f>N16/0.4-0.5</f>
        <v>55.999999999999993</v>
      </c>
      <c r="P16" s="260">
        <f t="shared" si="2"/>
        <v>9</v>
      </c>
      <c r="Q16" s="251">
        <v>116.5</v>
      </c>
      <c r="R16" s="252">
        <f>Q16/2-1</f>
        <v>57.25</v>
      </c>
      <c r="S16" s="260">
        <f t="shared" si="3"/>
        <v>7</v>
      </c>
      <c r="T16" s="253">
        <v>1</v>
      </c>
      <c r="U16" s="253">
        <v>1</v>
      </c>
      <c r="V16" s="252">
        <f t="shared" si="4"/>
        <v>56.625</v>
      </c>
      <c r="W16" s="84"/>
    </row>
    <row r="17" spans="1:23" ht="31.95" customHeight="1">
      <c r="A17" s="239">
        <f t="shared" si="0"/>
        <v>8</v>
      </c>
      <c r="B17" s="243">
        <v>2009</v>
      </c>
      <c r="C17" s="231" t="s">
        <v>272</v>
      </c>
      <c r="D17" s="223" t="s">
        <v>335</v>
      </c>
      <c r="E17" s="243" t="s">
        <v>19</v>
      </c>
      <c r="F17" s="248" t="s">
        <v>269</v>
      </c>
      <c r="G17" s="223" t="s">
        <v>335</v>
      </c>
      <c r="H17" s="249" t="s">
        <v>270</v>
      </c>
      <c r="I17" s="250" t="s">
        <v>94</v>
      </c>
      <c r="J17" s="251">
        <v>6</v>
      </c>
      <c r="K17" s="251">
        <v>5.6</v>
      </c>
      <c r="L17" s="251">
        <v>5.8</v>
      </c>
      <c r="M17" s="251">
        <v>5.9</v>
      </c>
      <c r="N17" s="251">
        <f t="shared" si="1"/>
        <v>23.299999999999997</v>
      </c>
      <c r="O17" s="252">
        <f>N17/0.4</f>
        <v>58.249999999999993</v>
      </c>
      <c r="P17" s="260">
        <f t="shared" si="2"/>
        <v>7</v>
      </c>
      <c r="Q17" s="251">
        <v>109</v>
      </c>
      <c r="R17" s="252">
        <f>Q17/2-0.5</f>
        <v>54</v>
      </c>
      <c r="S17" s="260">
        <f t="shared" si="3"/>
        <v>9</v>
      </c>
      <c r="T17" s="253"/>
      <c r="U17" s="253">
        <v>1</v>
      </c>
      <c r="V17" s="252">
        <f t="shared" si="4"/>
        <v>56.125</v>
      </c>
      <c r="W17" s="84"/>
    </row>
    <row r="18" spans="1:23" ht="31.95" customHeight="1">
      <c r="A18" s="239">
        <f t="shared" si="0"/>
        <v>9</v>
      </c>
      <c r="B18" s="227">
        <v>2009</v>
      </c>
      <c r="C18" s="228" t="s">
        <v>244</v>
      </c>
      <c r="D18" s="244" t="s">
        <v>245</v>
      </c>
      <c r="E18" s="245" t="s">
        <v>19</v>
      </c>
      <c r="F18" s="200" t="s">
        <v>246</v>
      </c>
      <c r="G18" s="131" t="s">
        <v>247</v>
      </c>
      <c r="H18" s="224" t="s">
        <v>248</v>
      </c>
      <c r="I18" s="134" t="s">
        <v>21</v>
      </c>
      <c r="J18" s="251">
        <v>6.7</v>
      </c>
      <c r="K18" s="251">
        <v>5.7</v>
      </c>
      <c r="L18" s="251">
        <v>5.8</v>
      </c>
      <c r="M18" s="251">
        <v>6</v>
      </c>
      <c r="N18" s="251">
        <f t="shared" si="1"/>
        <v>24.2</v>
      </c>
      <c r="O18" s="252">
        <f>N18/0.4</f>
        <v>60.499999999999993</v>
      </c>
      <c r="P18" s="260">
        <f t="shared" si="2"/>
        <v>5</v>
      </c>
      <c r="Q18" s="251">
        <v>102</v>
      </c>
      <c r="R18" s="252">
        <f>Q18/2</f>
        <v>51</v>
      </c>
      <c r="S18" s="260">
        <f t="shared" si="3"/>
        <v>10</v>
      </c>
      <c r="T18" s="253"/>
      <c r="U18" s="253"/>
      <c r="V18" s="252">
        <f t="shared" si="4"/>
        <v>55.75</v>
      </c>
      <c r="W18" s="84"/>
    </row>
    <row r="19" spans="1:23" ht="31.95" customHeight="1">
      <c r="A19" s="239">
        <f t="shared" si="0"/>
        <v>10</v>
      </c>
      <c r="B19" s="130">
        <v>2009</v>
      </c>
      <c r="C19" s="222" t="s">
        <v>187</v>
      </c>
      <c r="D19" s="223" t="s">
        <v>335</v>
      </c>
      <c r="E19" s="241" t="s">
        <v>19</v>
      </c>
      <c r="F19" s="222" t="s">
        <v>112</v>
      </c>
      <c r="G19" s="223" t="s">
        <v>335</v>
      </c>
      <c r="H19" s="128" t="s">
        <v>106</v>
      </c>
      <c r="I19" s="44" t="s">
        <v>100</v>
      </c>
      <c r="J19" s="251">
        <v>6</v>
      </c>
      <c r="K19" s="251">
        <v>5</v>
      </c>
      <c r="L19" s="251">
        <v>5.5</v>
      </c>
      <c r="M19" s="251">
        <v>5.5</v>
      </c>
      <c r="N19" s="251">
        <f t="shared" si="1"/>
        <v>22</v>
      </c>
      <c r="O19" s="252">
        <f>N19/0.4</f>
        <v>55</v>
      </c>
      <c r="P19" s="260">
        <f t="shared" si="2"/>
        <v>10</v>
      </c>
      <c r="Q19" s="251">
        <v>111.5</v>
      </c>
      <c r="R19" s="252">
        <f>Q19/2</f>
        <v>55.75</v>
      </c>
      <c r="S19" s="260">
        <f t="shared" si="3"/>
        <v>8</v>
      </c>
      <c r="T19" s="253"/>
      <c r="U19" s="253"/>
      <c r="V19" s="252">
        <f t="shared" si="4"/>
        <v>55.375</v>
      </c>
      <c r="W19" s="84"/>
    </row>
    <row r="20" spans="1:23" ht="30" customHeight="1">
      <c r="A20" s="64"/>
      <c r="B20" s="64"/>
      <c r="C20" s="77"/>
      <c r="D20" s="75"/>
      <c r="E20" s="73"/>
      <c r="F20" s="78"/>
      <c r="G20" s="75"/>
      <c r="H20" s="76"/>
      <c r="I20" s="79"/>
      <c r="J20" s="67"/>
      <c r="K20" s="67"/>
      <c r="L20" s="67"/>
      <c r="M20" s="67"/>
      <c r="N20" s="67"/>
      <c r="O20" s="85"/>
      <c r="P20" s="68"/>
      <c r="Q20" s="67"/>
      <c r="R20" s="85"/>
      <c r="S20" s="68"/>
      <c r="T20" s="69"/>
      <c r="U20" s="69"/>
      <c r="V20" s="86"/>
      <c r="W20" s="87"/>
    </row>
    <row r="21" spans="1:23" ht="30" customHeight="1">
      <c r="A21" s="88"/>
      <c r="B21" s="88"/>
      <c r="C21" s="16" t="s">
        <v>2</v>
      </c>
      <c r="D21" s="51"/>
      <c r="E21" s="51"/>
      <c r="F21" s="52"/>
      <c r="G21" s="52"/>
      <c r="H21" s="53"/>
      <c r="I21" s="51" t="s">
        <v>39</v>
      </c>
      <c r="J21" s="3"/>
      <c r="K21" s="3"/>
      <c r="L21" s="89"/>
      <c r="M21" s="89"/>
      <c r="N21" s="89"/>
      <c r="O21" s="89"/>
      <c r="P21" s="88"/>
      <c r="Q21" s="88"/>
      <c r="R21" s="88"/>
      <c r="S21" s="88"/>
      <c r="T21" s="88"/>
      <c r="U21" s="88"/>
      <c r="V21" s="88"/>
      <c r="W21" s="88"/>
    </row>
    <row r="22" spans="1:23" ht="30" customHeight="1">
      <c r="A22" s="88"/>
      <c r="B22" s="88"/>
      <c r="C22" s="21" t="s">
        <v>3</v>
      </c>
      <c r="D22" s="54"/>
      <c r="E22" s="54"/>
      <c r="F22" s="50"/>
      <c r="G22" s="50"/>
      <c r="H22" s="55"/>
      <c r="I22" s="50" t="s">
        <v>26</v>
      </c>
      <c r="J22" s="3"/>
      <c r="K22" s="3"/>
      <c r="L22" s="89"/>
      <c r="M22" s="89"/>
      <c r="N22" s="89"/>
      <c r="O22" s="89"/>
      <c r="P22" s="88"/>
      <c r="Q22" s="88"/>
      <c r="R22" s="88"/>
      <c r="S22" s="88"/>
      <c r="T22" s="88"/>
      <c r="U22" s="88"/>
      <c r="V22" s="88"/>
      <c r="W22" s="88"/>
    </row>
  </sheetData>
  <sortState ref="A10:W19">
    <sortCondition ref="A10:A19"/>
  </sortState>
  <mergeCells count="22">
    <mergeCell ref="V8:V9"/>
    <mergeCell ref="A6:W6"/>
    <mergeCell ref="T7:W7"/>
    <mergeCell ref="A8:A9"/>
    <mergeCell ref="B8:B9"/>
    <mergeCell ref="C8:C9"/>
    <mergeCell ref="D8:D9"/>
    <mergeCell ref="E8:E9"/>
    <mergeCell ref="F8:F9"/>
    <mergeCell ref="G8:G9"/>
    <mergeCell ref="H8:H9"/>
    <mergeCell ref="W8:W9"/>
    <mergeCell ref="I8:I9"/>
    <mergeCell ref="J8:P8"/>
    <mergeCell ref="Q8:S8"/>
    <mergeCell ref="T8:T9"/>
    <mergeCell ref="U8:U9"/>
    <mergeCell ref="A1:W1"/>
    <mergeCell ref="A2:W2"/>
    <mergeCell ref="A3:W3"/>
    <mergeCell ref="A4:W4"/>
    <mergeCell ref="A5:W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4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topLeftCell="A10" zoomScale="90" zoomScaleNormal="90" workbookViewId="0">
      <selection activeCell="I13" sqref="I13"/>
    </sheetView>
  </sheetViews>
  <sheetFormatPr defaultRowHeight="13.2"/>
  <cols>
    <col min="1" max="1" width="4.6640625" style="38" customWidth="1"/>
    <col min="2" max="2" width="6.6640625" style="38" hidden="1" customWidth="1"/>
    <col min="3" max="3" width="26.77734375" style="38" customWidth="1"/>
    <col min="4" max="4" width="8.6640625" style="38" hidden="1" customWidth="1"/>
    <col min="5" max="5" width="6.6640625" style="38" customWidth="1"/>
    <col min="6" max="6" width="45.77734375" style="38" customWidth="1"/>
    <col min="7" max="7" width="8.6640625" style="38" hidden="1" customWidth="1"/>
    <col min="8" max="8" width="17.6640625" style="38" hidden="1" customWidth="1"/>
    <col min="9" max="9" width="24.77734375" style="38" customWidth="1"/>
    <col min="10" max="15" width="8.6640625" style="38" customWidth="1"/>
    <col min="16" max="16" width="4.6640625" style="38" customWidth="1"/>
    <col min="17" max="17" width="6.6640625" style="38" customWidth="1"/>
    <col min="18" max="18" width="8.6640625" style="38" customWidth="1"/>
    <col min="19" max="21" width="4.6640625" style="38" customWidth="1"/>
    <col min="22" max="22" width="9.109375" style="38" customWidth="1"/>
    <col min="23" max="23" width="6.6640625" style="38" hidden="1" customWidth="1"/>
  </cols>
  <sheetData>
    <row r="1" spans="1:23" ht="30" customHeight="1">
      <c r="A1" s="327" t="s">
        <v>37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</row>
    <row r="2" spans="1:23" ht="30" customHeight="1">
      <c r="A2" s="328" t="s">
        <v>146</v>
      </c>
      <c r="B2" s="328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</row>
    <row r="3" spans="1:23" ht="30" customHeight="1">
      <c r="A3" s="330" t="s">
        <v>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</row>
    <row r="4" spans="1:23" ht="30" customHeight="1">
      <c r="A4" s="327" t="s">
        <v>14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</row>
    <row r="5" spans="1:23" ht="30" customHeight="1">
      <c r="A5" s="331" t="s">
        <v>24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</row>
    <row r="6" spans="1:23" ht="30" customHeight="1">
      <c r="A6" s="327" t="s">
        <v>143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</row>
    <row r="7" spans="1:23" ht="30" customHeight="1">
      <c r="A7" s="332" t="s">
        <v>332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</row>
    <row r="8" spans="1:23" ht="30" customHeight="1">
      <c r="A8" s="80" t="s">
        <v>27</v>
      </c>
      <c r="B8" s="80"/>
      <c r="C8" s="47"/>
      <c r="D8" s="48"/>
      <c r="E8" s="48"/>
      <c r="F8" s="49"/>
      <c r="G8" s="65"/>
      <c r="H8" s="49"/>
      <c r="I8" s="66"/>
      <c r="J8" s="81"/>
      <c r="K8" s="81"/>
      <c r="L8" s="81"/>
      <c r="M8" s="81"/>
      <c r="N8" s="81"/>
      <c r="O8" s="74"/>
      <c r="P8" s="81"/>
      <c r="Q8" s="81"/>
      <c r="R8" s="74"/>
      <c r="S8" s="81"/>
      <c r="T8" s="333" t="s">
        <v>147</v>
      </c>
      <c r="U8" s="333"/>
      <c r="V8" s="333"/>
      <c r="W8" s="333"/>
    </row>
    <row r="9" spans="1:23" ht="20.100000000000001" customHeight="1">
      <c r="A9" s="334" t="s">
        <v>1</v>
      </c>
      <c r="B9" s="275" t="s">
        <v>15</v>
      </c>
      <c r="C9" s="337" t="s">
        <v>12</v>
      </c>
      <c r="D9" s="337" t="s">
        <v>10</v>
      </c>
      <c r="E9" s="334" t="s">
        <v>9</v>
      </c>
      <c r="F9" s="337" t="s">
        <v>13</v>
      </c>
      <c r="G9" s="337" t="s">
        <v>10</v>
      </c>
      <c r="H9" s="337" t="s">
        <v>8</v>
      </c>
      <c r="I9" s="337" t="s">
        <v>4</v>
      </c>
      <c r="J9" s="337" t="s">
        <v>29</v>
      </c>
      <c r="K9" s="337"/>
      <c r="L9" s="337"/>
      <c r="M9" s="337"/>
      <c r="N9" s="337"/>
      <c r="O9" s="337"/>
      <c r="P9" s="337"/>
      <c r="Q9" s="337" t="s">
        <v>5</v>
      </c>
      <c r="R9" s="337"/>
      <c r="S9" s="337"/>
      <c r="T9" s="341" t="s">
        <v>17</v>
      </c>
      <c r="U9" s="341" t="s">
        <v>18</v>
      </c>
      <c r="V9" s="344" t="s">
        <v>31</v>
      </c>
      <c r="W9" s="334" t="s">
        <v>32</v>
      </c>
    </row>
    <row r="10" spans="1:23" ht="39.9" customHeight="1">
      <c r="A10" s="334"/>
      <c r="B10" s="275"/>
      <c r="C10" s="337"/>
      <c r="D10" s="337"/>
      <c r="E10" s="337"/>
      <c r="F10" s="337"/>
      <c r="G10" s="337"/>
      <c r="H10" s="337"/>
      <c r="I10" s="337"/>
      <c r="J10" s="262" t="s">
        <v>33</v>
      </c>
      <c r="K10" s="262" t="s">
        <v>36</v>
      </c>
      <c r="L10" s="262" t="s">
        <v>34</v>
      </c>
      <c r="M10" s="262" t="s">
        <v>30</v>
      </c>
      <c r="N10" s="263" t="s">
        <v>35</v>
      </c>
      <c r="O10" s="264" t="s">
        <v>0</v>
      </c>
      <c r="P10" s="265" t="s">
        <v>1</v>
      </c>
      <c r="Q10" s="265" t="s">
        <v>11</v>
      </c>
      <c r="R10" s="264" t="s">
        <v>0</v>
      </c>
      <c r="S10" s="265" t="s">
        <v>1</v>
      </c>
      <c r="T10" s="341"/>
      <c r="U10" s="341"/>
      <c r="V10" s="347"/>
      <c r="W10" s="340"/>
    </row>
    <row r="11" spans="1:23" ht="25.2" customHeight="1">
      <c r="A11" s="346" t="s">
        <v>77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147"/>
    </row>
    <row r="12" spans="1:23" ht="31.95" customHeight="1">
      <c r="A12" s="59">
        <f t="shared" ref="A12:A18" si="0">RANK(V12,$V$12:$V$18,0)</f>
        <v>1</v>
      </c>
      <c r="B12" s="130">
        <v>2007</v>
      </c>
      <c r="C12" s="225" t="s">
        <v>252</v>
      </c>
      <c r="D12" s="131" t="s">
        <v>253</v>
      </c>
      <c r="E12" s="130" t="s">
        <v>19</v>
      </c>
      <c r="F12" s="226" t="s">
        <v>251</v>
      </c>
      <c r="G12" s="131" t="s">
        <v>249</v>
      </c>
      <c r="H12" s="132" t="s">
        <v>250</v>
      </c>
      <c r="I12" s="134" t="s">
        <v>308</v>
      </c>
      <c r="J12" s="70">
        <v>6</v>
      </c>
      <c r="K12" s="70">
        <v>6.3</v>
      </c>
      <c r="L12" s="70">
        <v>6.5</v>
      </c>
      <c r="M12" s="70">
        <v>6.4</v>
      </c>
      <c r="N12" s="70">
        <f t="shared" ref="N12:N18" si="1">SUM(J12:M12)</f>
        <v>25.200000000000003</v>
      </c>
      <c r="O12" s="63">
        <f>N12/0.4</f>
        <v>63.000000000000007</v>
      </c>
      <c r="P12" s="71">
        <f t="shared" ref="P12:P18" si="2">RANK(O12,O$12:O$18,0)</f>
        <v>2</v>
      </c>
      <c r="Q12" s="70">
        <v>130.5</v>
      </c>
      <c r="R12" s="63">
        <f>Q12/2</f>
        <v>65.25</v>
      </c>
      <c r="S12" s="71">
        <f t="shared" ref="S12:S18" si="3">RANK(R12,R$12:R$18,0)</f>
        <v>1</v>
      </c>
      <c r="T12" s="72"/>
      <c r="U12" s="72"/>
      <c r="V12" s="63">
        <f t="shared" ref="V12:V18" si="4">(O12+R12)/2</f>
        <v>64.125</v>
      </c>
      <c r="W12" s="84"/>
    </row>
    <row r="13" spans="1:23" ht="31.95" customHeight="1">
      <c r="A13" s="59">
        <f t="shared" si="0"/>
        <v>2</v>
      </c>
      <c r="B13" s="130">
        <v>1974</v>
      </c>
      <c r="C13" s="220" t="s">
        <v>128</v>
      </c>
      <c r="D13" s="131" t="s">
        <v>129</v>
      </c>
      <c r="E13" s="130">
        <v>2</v>
      </c>
      <c r="F13" s="221" t="s">
        <v>130</v>
      </c>
      <c r="G13" s="229" t="s">
        <v>335</v>
      </c>
      <c r="H13" s="132" t="s">
        <v>131</v>
      </c>
      <c r="I13" s="134" t="s">
        <v>21</v>
      </c>
      <c r="J13" s="70">
        <v>6.4</v>
      </c>
      <c r="K13" s="70">
        <v>6.2</v>
      </c>
      <c r="L13" s="70">
        <v>6.5</v>
      </c>
      <c r="M13" s="70">
        <v>6.4</v>
      </c>
      <c r="N13" s="70">
        <f t="shared" si="1"/>
        <v>25.5</v>
      </c>
      <c r="O13" s="63">
        <f>N13/0.4</f>
        <v>63.75</v>
      </c>
      <c r="P13" s="71">
        <f t="shared" si="2"/>
        <v>1</v>
      </c>
      <c r="Q13" s="70">
        <v>126</v>
      </c>
      <c r="R13" s="63">
        <f>Q13/2</f>
        <v>63</v>
      </c>
      <c r="S13" s="71">
        <f t="shared" si="3"/>
        <v>3</v>
      </c>
      <c r="T13" s="72"/>
      <c r="U13" s="72"/>
      <c r="V13" s="63">
        <f t="shared" si="4"/>
        <v>63.375</v>
      </c>
      <c r="W13" s="84"/>
    </row>
    <row r="14" spans="1:23" ht="31.95" customHeight="1">
      <c r="A14" s="59">
        <f t="shared" si="0"/>
        <v>3</v>
      </c>
      <c r="B14" s="130">
        <v>2007</v>
      </c>
      <c r="C14" s="235" t="s">
        <v>82</v>
      </c>
      <c r="D14" s="131" t="s">
        <v>83</v>
      </c>
      <c r="E14" s="130" t="s">
        <v>19</v>
      </c>
      <c r="F14" s="236" t="s">
        <v>87</v>
      </c>
      <c r="G14" s="229" t="s">
        <v>335</v>
      </c>
      <c r="H14" s="132" t="s">
        <v>86</v>
      </c>
      <c r="I14" s="134" t="s">
        <v>21</v>
      </c>
      <c r="J14" s="70">
        <v>6.1</v>
      </c>
      <c r="K14" s="70">
        <v>6.2</v>
      </c>
      <c r="L14" s="70">
        <v>6.5</v>
      </c>
      <c r="M14" s="70">
        <v>6.3</v>
      </c>
      <c r="N14" s="70">
        <f t="shared" si="1"/>
        <v>25.1</v>
      </c>
      <c r="O14" s="63">
        <f>N14/0.4-0.5</f>
        <v>62.25</v>
      </c>
      <c r="P14" s="71">
        <f t="shared" si="2"/>
        <v>3</v>
      </c>
      <c r="Q14" s="70">
        <v>128</v>
      </c>
      <c r="R14" s="63">
        <f>Q14/2-0.5</f>
        <v>63.5</v>
      </c>
      <c r="S14" s="71">
        <f t="shared" si="3"/>
        <v>2</v>
      </c>
      <c r="T14" s="72"/>
      <c r="U14" s="72"/>
      <c r="V14" s="63">
        <f t="shared" si="4"/>
        <v>62.875</v>
      </c>
      <c r="W14" s="84"/>
    </row>
    <row r="15" spans="1:23" ht="31.95" customHeight="1">
      <c r="A15" s="59">
        <f t="shared" si="0"/>
        <v>4</v>
      </c>
      <c r="B15" s="227">
        <v>1974</v>
      </c>
      <c r="C15" s="228" t="s">
        <v>271</v>
      </c>
      <c r="D15" s="229" t="s">
        <v>335</v>
      </c>
      <c r="E15" s="230" t="s">
        <v>19</v>
      </c>
      <c r="F15" s="231" t="s">
        <v>266</v>
      </c>
      <c r="G15" s="131" t="s">
        <v>267</v>
      </c>
      <c r="H15" s="132" t="s">
        <v>268</v>
      </c>
      <c r="I15" s="134" t="s">
        <v>94</v>
      </c>
      <c r="J15" s="70">
        <v>5.5</v>
      </c>
      <c r="K15" s="70">
        <v>5.8</v>
      </c>
      <c r="L15" s="70">
        <v>5.9</v>
      </c>
      <c r="M15" s="70">
        <v>5.7</v>
      </c>
      <c r="N15" s="70">
        <f t="shared" si="1"/>
        <v>22.900000000000002</v>
      </c>
      <c r="O15" s="63">
        <f>N15/0.4</f>
        <v>57.25</v>
      </c>
      <c r="P15" s="71">
        <f t="shared" si="2"/>
        <v>6</v>
      </c>
      <c r="Q15" s="70">
        <v>124</v>
      </c>
      <c r="R15" s="63">
        <f>Q15/2</f>
        <v>62</v>
      </c>
      <c r="S15" s="71">
        <f t="shared" si="3"/>
        <v>4</v>
      </c>
      <c r="T15" s="72"/>
      <c r="U15" s="72"/>
      <c r="V15" s="63">
        <f t="shared" si="4"/>
        <v>59.625</v>
      </c>
      <c r="W15" s="84"/>
    </row>
    <row r="16" spans="1:23" ht="31.95" customHeight="1">
      <c r="A16" s="59">
        <f t="shared" si="0"/>
        <v>4</v>
      </c>
      <c r="B16" s="232" t="s">
        <v>340</v>
      </c>
      <c r="C16" s="233" t="s">
        <v>307</v>
      </c>
      <c r="D16" s="229" t="s">
        <v>335</v>
      </c>
      <c r="E16" s="130" t="s">
        <v>19</v>
      </c>
      <c r="F16" s="234" t="s">
        <v>69</v>
      </c>
      <c r="G16" s="131" t="s">
        <v>70</v>
      </c>
      <c r="H16" s="132" t="s">
        <v>71</v>
      </c>
      <c r="I16" s="134" t="s">
        <v>21</v>
      </c>
      <c r="J16" s="70">
        <v>5.9</v>
      </c>
      <c r="K16" s="70">
        <v>5.9</v>
      </c>
      <c r="L16" s="70">
        <v>5.8</v>
      </c>
      <c r="M16" s="70">
        <v>5.9</v>
      </c>
      <c r="N16" s="70">
        <f t="shared" si="1"/>
        <v>23.5</v>
      </c>
      <c r="O16" s="63">
        <f>N16/0.4</f>
        <v>58.75</v>
      </c>
      <c r="P16" s="71">
        <f t="shared" si="2"/>
        <v>4</v>
      </c>
      <c r="Q16" s="70">
        <v>121</v>
      </c>
      <c r="R16" s="63">
        <f>Q16/2</f>
        <v>60.5</v>
      </c>
      <c r="S16" s="71">
        <f t="shared" si="3"/>
        <v>5</v>
      </c>
      <c r="T16" s="72"/>
      <c r="U16" s="72"/>
      <c r="V16" s="63">
        <f t="shared" si="4"/>
        <v>59.625</v>
      </c>
      <c r="W16" s="84"/>
    </row>
    <row r="17" spans="1:23" ht="31.95" customHeight="1">
      <c r="A17" s="59">
        <f t="shared" si="0"/>
        <v>6</v>
      </c>
      <c r="B17" s="130">
        <v>2007</v>
      </c>
      <c r="C17" s="225" t="s">
        <v>277</v>
      </c>
      <c r="D17" s="229" t="s">
        <v>335</v>
      </c>
      <c r="E17" s="130" t="s">
        <v>19</v>
      </c>
      <c r="F17" s="199" t="s">
        <v>273</v>
      </c>
      <c r="G17" s="131" t="s">
        <v>274</v>
      </c>
      <c r="H17" s="132" t="s">
        <v>275</v>
      </c>
      <c r="I17" s="134" t="s">
        <v>276</v>
      </c>
      <c r="J17" s="70">
        <v>6</v>
      </c>
      <c r="K17" s="70">
        <v>5.5</v>
      </c>
      <c r="L17" s="70">
        <v>5.8</v>
      </c>
      <c r="M17" s="70">
        <v>5.9</v>
      </c>
      <c r="N17" s="70">
        <f t="shared" si="1"/>
        <v>23.200000000000003</v>
      </c>
      <c r="O17" s="63">
        <f>N17/0.4-0.5</f>
        <v>57.500000000000007</v>
      </c>
      <c r="P17" s="71">
        <f t="shared" si="2"/>
        <v>5</v>
      </c>
      <c r="Q17" s="70">
        <v>115</v>
      </c>
      <c r="R17" s="63">
        <f>Q17/2-0.5</f>
        <v>57</v>
      </c>
      <c r="S17" s="71">
        <f t="shared" si="3"/>
        <v>6</v>
      </c>
      <c r="T17" s="72">
        <v>1</v>
      </c>
      <c r="U17" s="72"/>
      <c r="V17" s="63">
        <f t="shared" si="4"/>
        <v>57.25</v>
      </c>
      <c r="W17" s="84"/>
    </row>
    <row r="18" spans="1:23" ht="31.95" customHeight="1">
      <c r="A18" s="59">
        <f t="shared" si="0"/>
        <v>7</v>
      </c>
      <c r="B18" s="130">
        <v>2007</v>
      </c>
      <c r="C18" s="222" t="s">
        <v>110</v>
      </c>
      <c r="D18" s="131" t="s">
        <v>111</v>
      </c>
      <c r="E18" s="130" t="s">
        <v>19</v>
      </c>
      <c r="F18" s="222" t="s">
        <v>112</v>
      </c>
      <c r="G18" s="229" t="s">
        <v>335</v>
      </c>
      <c r="H18" s="224" t="s">
        <v>106</v>
      </c>
      <c r="I18" s="134" t="s">
        <v>100</v>
      </c>
      <c r="J18" s="70">
        <v>5.8</v>
      </c>
      <c r="K18" s="70">
        <v>5</v>
      </c>
      <c r="L18" s="70">
        <v>5</v>
      </c>
      <c r="M18" s="70">
        <v>5.5</v>
      </c>
      <c r="N18" s="70">
        <f t="shared" si="1"/>
        <v>21.3</v>
      </c>
      <c r="O18" s="63">
        <f>N18/0.4</f>
        <v>53.25</v>
      </c>
      <c r="P18" s="71">
        <f t="shared" si="2"/>
        <v>7</v>
      </c>
      <c r="Q18" s="70">
        <v>103.5</v>
      </c>
      <c r="R18" s="63">
        <f>Q18/2</f>
        <v>51.75</v>
      </c>
      <c r="S18" s="71">
        <f t="shared" si="3"/>
        <v>7</v>
      </c>
      <c r="T18" s="72"/>
      <c r="U18" s="72"/>
      <c r="V18" s="63">
        <f t="shared" si="4"/>
        <v>52.5</v>
      </c>
      <c r="W18" s="84"/>
    </row>
    <row r="19" spans="1:23" ht="25.2" customHeight="1">
      <c r="A19" s="346" t="s">
        <v>75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147"/>
    </row>
    <row r="20" spans="1:23" ht="31.95" customHeight="1">
      <c r="A20" s="59">
        <f>RANK(V20,$V$20:$V$22,0)</f>
        <v>1</v>
      </c>
      <c r="B20" s="130">
        <v>2006</v>
      </c>
      <c r="C20" s="201" t="s">
        <v>159</v>
      </c>
      <c r="D20" s="131" t="s">
        <v>160</v>
      </c>
      <c r="E20" s="130">
        <v>1</v>
      </c>
      <c r="F20" s="236" t="s">
        <v>164</v>
      </c>
      <c r="G20" s="131" t="s">
        <v>162</v>
      </c>
      <c r="H20" s="132" t="s">
        <v>163</v>
      </c>
      <c r="I20" s="134" t="s">
        <v>161</v>
      </c>
      <c r="J20" s="70">
        <v>7.4</v>
      </c>
      <c r="K20" s="70">
        <v>7.3</v>
      </c>
      <c r="L20" s="70">
        <v>7.5</v>
      </c>
      <c r="M20" s="70">
        <v>7.5</v>
      </c>
      <c r="N20" s="70">
        <f>SUM(J20:M20)</f>
        <v>29.7</v>
      </c>
      <c r="O20" s="63">
        <f>N20/0.4</f>
        <v>74.25</v>
      </c>
      <c r="P20" s="71">
        <f>RANK(O20,O$20:O$22,0)</f>
        <v>2</v>
      </c>
      <c r="Q20" s="70">
        <v>142.5</v>
      </c>
      <c r="R20" s="63">
        <f>Q20/2</f>
        <v>71.25</v>
      </c>
      <c r="S20" s="71">
        <f>RANK(R20,R$20:R$22,0)</f>
        <v>1</v>
      </c>
      <c r="T20" s="72"/>
      <c r="U20" s="72"/>
      <c r="V20" s="63">
        <f>(O20+R20)/2</f>
        <v>72.75</v>
      </c>
      <c r="W20" s="84"/>
    </row>
    <row r="21" spans="1:23" ht="31.2" customHeight="1">
      <c r="A21" s="59">
        <f>RANK(V21,$V$20:$V$22,0)</f>
        <v>2</v>
      </c>
      <c r="B21" s="130">
        <v>1992</v>
      </c>
      <c r="C21" s="238" t="s">
        <v>169</v>
      </c>
      <c r="D21" s="131" t="s">
        <v>168</v>
      </c>
      <c r="E21" s="130" t="s">
        <v>20</v>
      </c>
      <c r="F21" s="237" t="s">
        <v>174</v>
      </c>
      <c r="G21" s="131" t="s">
        <v>172</v>
      </c>
      <c r="H21" s="132" t="s">
        <v>173</v>
      </c>
      <c r="I21" s="134" t="s">
        <v>180</v>
      </c>
      <c r="J21" s="70">
        <v>7.5</v>
      </c>
      <c r="K21" s="70">
        <v>7.2</v>
      </c>
      <c r="L21" s="70">
        <v>7.6</v>
      </c>
      <c r="M21" s="70">
        <v>7.5</v>
      </c>
      <c r="N21" s="70">
        <f>SUM(J21:M21)</f>
        <v>29.799999999999997</v>
      </c>
      <c r="O21" s="63">
        <f>N21/0.4</f>
        <v>74.499999999999986</v>
      </c>
      <c r="P21" s="71">
        <f>RANK(O21,O$20:O$22,0)</f>
        <v>1</v>
      </c>
      <c r="Q21" s="70">
        <v>127</v>
      </c>
      <c r="R21" s="63">
        <f>Q21/2</f>
        <v>63.5</v>
      </c>
      <c r="S21" s="71">
        <f>RANK(R21,R$20:R$22,0)</f>
        <v>3</v>
      </c>
      <c r="T21" s="72"/>
      <c r="U21" s="72"/>
      <c r="V21" s="63">
        <f>(O21+R21)/2</f>
        <v>69</v>
      </c>
      <c r="W21" s="84"/>
    </row>
    <row r="22" spans="1:23" ht="31.95" customHeight="1">
      <c r="A22" s="59">
        <f>RANK(V22,$V$20:$V$22,0)</f>
        <v>3</v>
      </c>
      <c r="B22" s="130" t="s">
        <v>258</v>
      </c>
      <c r="C22" s="201" t="s">
        <v>259</v>
      </c>
      <c r="D22" s="131" t="s">
        <v>260</v>
      </c>
      <c r="E22" s="130">
        <v>1</v>
      </c>
      <c r="F22" s="237" t="s">
        <v>262</v>
      </c>
      <c r="G22" s="131" t="s">
        <v>261</v>
      </c>
      <c r="H22" s="132" t="s">
        <v>250</v>
      </c>
      <c r="I22" s="134" t="s">
        <v>308</v>
      </c>
      <c r="J22" s="70">
        <v>7.1</v>
      </c>
      <c r="K22" s="70">
        <v>6.6</v>
      </c>
      <c r="L22" s="70">
        <v>6.9</v>
      </c>
      <c r="M22" s="70">
        <v>6.9</v>
      </c>
      <c r="N22" s="70">
        <f>SUM(J22:M22)</f>
        <v>27.5</v>
      </c>
      <c r="O22" s="63">
        <f>N22/0.4</f>
        <v>68.75</v>
      </c>
      <c r="P22" s="71">
        <f>RANK(O22,O$20:O$22,0)</f>
        <v>3</v>
      </c>
      <c r="Q22" s="70">
        <v>129.5</v>
      </c>
      <c r="R22" s="63">
        <f>Q22/2</f>
        <v>64.75</v>
      </c>
      <c r="S22" s="71">
        <f>RANK(R22,R$20:R$22,0)</f>
        <v>2</v>
      </c>
      <c r="T22" s="72"/>
      <c r="U22" s="72"/>
      <c r="V22" s="63">
        <f>(O22+R22)/2</f>
        <v>66.75</v>
      </c>
      <c r="W22" s="84"/>
    </row>
    <row r="23" spans="1:23" ht="30" customHeight="1">
      <c r="A23" s="64"/>
      <c r="B23" s="64"/>
      <c r="C23" s="77"/>
      <c r="D23" s="75"/>
      <c r="E23" s="73"/>
      <c r="F23" s="78"/>
      <c r="G23" s="75"/>
      <c r="H23" s="76"/>
      <c r="I23" s="79"/>
      <c r="J23" s="67"/>
      <c r="K23" s="67"/>
      <c r="L23" s="67"/>
      <c r="M23" s="67"/>
      <c r="N23" s="67"/>
      <c r="O23" s="85"/>
      <c r="P23" s="68"/>
      <c r="Q23" s="67"/>
      <c r="R23" s="85"/>
      <c r="S23" s="68"/>
      <c r="T23" s="69"/>
      <c r="U23" s="69"/>
      <c r="V23" s="86"/>
      <c r="W23" s="87"/>
    </row>
    <row r="24" spans="1:23" ht="30" customHeight="1">
      <c r="A24" s="88"/>
      <c r="B24" s="88"/>
      <c r="C24" s="16" t="s">
        <v>2</v>
      </c>
      <c r="D24" s="51"/>
      <c r="E24" s="51"/>
      <c r="F24" s="52"/>
      <c r="G24" s="52"/>
      <c r="H24" s="53"/>
      <c r="I24" s="51" t="s">
        <v>39</v>
      </c>
      <c r="J24" s="3"/>
      <c r="K24" s="3"/>
      <c r="L24" s="89"/>
      <c r="M24" s="89"/>
      <c r="N24" s="89"/>
      <c r="O24" s="89"/>
      <c r="P24" s="88"/>
      <c r="Q24" s="88"/>
      <c r="R24" s="88"/>
      <c r="S24" s="88"/>
      <c r="T24" s="88"/>
      <c r="U24" s="88"/>
      <c r="V24" s="88"/>
      <c r="W24" s="88"/>
    </row>
    <row r="25" spans="1:23" ht="30" customHeight="1">
      <c r="A25" s="88"/>
      <c r="B25" s="88"/>
      <c r="C25" s="21" t="s">
        <v>3</v>
      </c>
      <c r="D25" s="54"/>
      <c r="E25" s="54"/>
      <c r="F25" s="50"/>
      <c r="G25" s="50"/>
      <c r="H25" s="55"/>
      <c r="I25" s="50" t="s">
        <v>26</v>
      </c>
      <c r="J25" s="3"/>
      <c r="K25" s="3"/>
      <c r="L25" s="89"/>
      <c r="M25" s="89"/>
      <c r="N25" s="89"/>
      <c r="O25" s="89"/>
      <c r="P25" s="88"/>
      <c r="Q25" s="88"/>
      <c r="R25" s="88"/>
      <c r="S25" s="88"/>
      <c r="T25" s="88"/>
      <c r="U25" s="88"/>
      <c r="V25" s="88"/>
      <c r="W25" s="88"/>
    </row>
  </sheetData>
  <sortState ref="A20:W24">
    <sortCondition ref="A20:A24"/>
  </sortState>
  <mergeCells count="25">
    <mergeCell ref="A11:V11"/>
    <mergeCell ref="A5:W5"/>
    <mergeCell ref="A6:W6"/>
    <mergeCell ref="I9:I10"/>
    <mergeCell ref="J9:P9"/>
    <mergeCell ref="Q9:S9"/>
    <mergeCell ref="T9:T10"/>
    <mergeCell ref="U9:U10"/>
    <mergeCell ref="W9:W10"/>
    <mergeCell ref="A19:V19"/>
    <mergeCell ref="A1:W1"/>
    <mergeCell ref="A2:W2"/>
    <mergeCell ref="A3:W3"/>
    <mergeCell ref="A4:W4"/>
    <mergeCell ref="V9:V10"/>
    <mergeCell ref="A7:W7"/>
    <mergeCell ref="T8:W8"/>
    <mergeCell ref="A9:A10"/>
    <mergeCell ref="B9:B10"/>
    <mergeCell ref="C9:C10"/>
    <mergeCell ref="D9:D10"/>
    <mergeCell ref="E9:E10"/>
    <mergeCell ref="F9:F10"/>
    <mergeCell ref="G9:G10"/>
    <mergeCell ref="H9:H1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="90" zoomScaleNormal="90" workbookViewId="0">
      <selection activeCell="C9" sqref="C1:I1048576"/>
    </sheetView>
  </sheetViews>
  <sheetFormatPr defaultRowHeight="13.2"/>
  <cols>
    <col min="1" max="1" width="4.6640625" style="38" customWidth="1"/>
    <col min="2" max="2" width="6.6640625" style="38" hidden="1" customWidth="1"/>
    <col min="3" max="3" width="24.6640625" style="38" customWidth="1"/>
    <col min="4" max="4" width="8.6640625" style="38" hidden="1" customWidth="1"/>
    <col min="5" max="5" width="6.6640625" style="38" customWidth="1"/>
    <col min="6" max="6" width="36.6640625" style="38" customWidth="1"/>
    <col min="7" max="7" width="8.6640625" style="38" hidden="1" customWidth="1"/>
    <col min="8" max="8" width="17.6640625" style="38" hidden="1" customWidth="1"/>
    <col min="9" max="9" width="22.6640625" style="38" customWidth="1"/>
    <col min="10" max="15" width="8.6640625" style="38" customWidth="1"/>
    <col min="16" max="16" width="4.6640625" style="38" customWidth="1"/>
    <col min="17" max="17" width="6.6640625" style="38" customWidth="1"/>
    <col min="18" max="18" width="8.6640625" style="38" customWidth="1"/>
    <col min="19" max="21" width="4.6640625" style="38" customWidth="1"/>
    <col min="22" max="22" width="9.109375" style="38" customWidth="1"/>
    <col min="23" max="23" width="6.6640625" style="38" hidden="1" customWidth="1"/>
  </cols>
  <sheetData>
    <row r="1" spans="1:23" ht="30" customHeight="1">
      <c r="A1" s="327" t="s">
        <v>37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</row>
    <row r="2" spans="1:23" ht="30" customHeight="1">
      <c r="A2" s="328" t="s">
        <v>146</v>
      </c>
      <c r="B2" s="328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</row>
    <row r="3" spans="1:23" ht="30" customHeight="1">
      <c r="A3" s="330" t="s">
        <v>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</row>
    <row r="4" spans="1:23" ht="30" customHeight="1">
      <c r="A4" s="327" t="s">
        <v>14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</row>
    <row r="5" spans="1:23" ht="30" customHeight="1">
      <c r="A5" s="331" t="s">
        <v>339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</row>
    <row r="6" spans="1:23" ht="30" customHeight="1">
      <c r="A6" s="327" t="s">
        <v>338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</row>
    <row r="7" spans="1:23" ht="30" customHeight="1">
      <c r="A7" s="332" t="s">
        <v>332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</row>
    <row r="8" spans="1:23" ht="30" customHeight="1">
      <c r="A8" s="80" t="s">
        <v>27</v>
      </c>
      <c r="B8" s="80"/>
      <c r="C8" s="47"/>
      <c r="D8" s="48"/>
      <c r="E8" s="48"/>
      <c r="F8" s="49"/>
      <c r="G8" s="65"/>
      <c r="H8" s="49"/>
      <c r="I8" s="66"/>
      <c r="J8" s="81"/>
      <c r="K8" s="81"/>
      <c r="L8" s="81"/>
      <c r="M8" s="81"/>
      <c r="N8" s="81"/>
      <c r="O8" s="74"/>
      <c r="P8" s="81"/>
      <c r="Q8" s="81"/>
      <c r="R8" s="74"/>
      <c r="S8" s="81"/>
      <c r="T8" s="333" t="s">
        <v>147</v>
      </c>
      <c r="U8" s="333"/>
      <c r="V8" s="333"/>
      <c r="W8" s="333"/>
    </row>
    <row r="9" spans="1:23" ht="20.100000000000001" customHeight="1">
      <c r="A9" s="334" t="s">
        <v>1</v>
      </c>
      <c r="B9" s="275" t="s">
        <v>15</v>
      </c>
      <c r="C9" s="337" t="s">
        <v>12</v>
      </c>
      <c r="D9" s="337" t="s">
        <v>10</v>
      </c>
      <c r="E9" s="334" t="s">
        <v>9</v>
      </c>
      <c r="F9" s="337" t="s">
        <v>13</v>
      </c>
      <c r="G9" s="337" t="s">
        <v>10</v>
      </c>
      <c r="H9" s="337" t="s">
        <v>8</v>
      </c>
      <c r="I9" s="337" t="s">
        <v>4</v>
      </c>
      <c r="J9" s="337" t="s">
        <v>29</v>
      </c>
      <c r="K9" s="337"/>
      <c r="L9" s="337"/>
      <c r="M9" s="337"/>
      <c r="N9" s="337"/>
      <c r="O9" s="337"/>
      <c r="P9" s="337"/>
      <c r="Q9" s="337" t="s">
        <v>5</v>
      </c>
      <c r="R9" s="337"/>
      <c r="S9" s="337"/>
      <c r="T9" s="341" t="s">
        <v>17</v>
      </c>
      <c r="U9" s="341" t="s">
        <v>18</v>
      </c>
      <c r="V9" s="344" t="s">
        <v>31</v>
      </c>
      <c r="W9" s="334" t="s">
        <v>32</v>
      </c>
    </row>
    <row r="10" spans="1:23" ht="39.9" customHeight="1">
      <c r="A10" s="334"/>
      <c r="B10" s="275"/>
      <c r="C10" s="337"/>
      <c r="D10" s="337"/>
      <c r="E10" s="337"/>
      <c r="F10" s="337"/>
      <c r="G10" s="337"/>
      <c r="H10" s="337"/>
      <c r="I10" s="337"/>
      <c r="J10" s="262" t="s">
        <v>33</v>
      </c>
      <c r="K10" s="262" t="s">
        <v>36</v>
      </c>
      <c r="L10" s="262" t="s">
        <v>34</v>
      </c>
      <c r="M10" s="262" t="s">
        <v>30</v>
      </c>
      <c r="N10" s="263" t="s">
        <v>35</v>
      </c>
      <c r="O10" s="264" t="s">
        <v>0</v>
      </c>
      <c r="P10" s="265" t="s">
        <v>1</v>
      </c>
      <c r="Q10" s="265" t="s">
        <v>11</v>
      </c>
      <c r="R10" s="264" t="s">
        <v>0</v>
      </c>
      <c r="S10" s="265" t="s">
        <v>1</v>
      </c>
      <c r="T10" s="341"/>
      <c r="U10" s="341"/>
      <c r="V10" s="347"/>
      <c r="W10" s="340"/>
    </row>
    <row r="11" spans="1:23" ht="25.2" customHeight="1">
      <c r="A11" s="346" t="s">
        <v>331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147"/>
    </row>
    <row r="12" spans="1:23" ht="31.95" customHeight="1">
      <c r="A12" s="59">
        <f>RANK(V12,$V$12:$V$13,0)</f>
        <v>1</v>
      </c>
      <c r="B12" s="189">
        <v>2009</v>
      </c>
      <c r="C12" s="164" t="s">
        <v>292</v>
      </c>
      <c r="D12" s="153" t="s">
        <v>293</v>
      </c>
      <c r="E12" s="152" t="s">
        <v>19</v>
      </c>
      <c r="F12" s="169" t="s">
        <v>294</v>
      </c>
      <c r="G12" s="155" t="s">
        <v>295</v>
      </c>
      <c r="H12" s="154" t="s">
        <v>296</v>
      </c>
      <c r="I12" s="44" t="s">
        <v>161</v>
      </c>
      <c r="J12" s="70">
        <v>8</v>
      </c>
      <c r="K12" s="70">
        <v>8</v>
      </c>
      <c r="L12" s="70">
        <v>8.5</v>
      </c>
      <c r="M12" s="70">
        <v>8.1999999999999993</v>
      </c>
      <c r="N12" s="70">
        <f>SUM(J12:M12)</f>
        <v>32.700000000000003</v>
      </c>
      <c r="O12" s="63">
        <f>N12/0.4</f>
        <v>81.75</v>
      </c>
      <c r="P12" s="71">
        <f>RANK(O12,O$12:O$13,0)</f>
        <v>1</v>
      </c>
      <c r="Q12" s="70">
        <v>179.5</v>
      </c>
      <c r="R12" s="63">
        <f>Q12/2.5</f>
        <v>71.8</v>
      </c>
      <c r="S12" s="71">
        <f>RANK(R12,R$12:R$13,0)</f>
        <v>1</v>
      </c>
      <c r="T12" s="72"/>
      <c r="U12" s="72"/>
      <c r="V12" s="63">
        <f>(O12+R12)/2</f>
        <v>76.775000000000006</v>
      </c>
      <c r="W12" s="84"/>
    </row>
    <row r="13" spans="1:23" ht="31.95" customHeight="1">
      <c r="A13" s="59">
        <f>RANK(V13,$V$12:$V$13,0)</f>
        <v>2</v>
      </c>
      <c r="B13" s="42">
        <v>2009</v>
      </c>
      <c r="C13" s="165" t="s">
        <v>230</v>
      </c>
      <c r="D13" s="45" t="s">
        <v>231</v>
      </c>
      <c r="E13" s="42" t="s">
        <v>25</v>
      </c>
      <c r="F13" s="165" t="s">
        <v>237</v>
      </c>
      <c r="G13" s="45" t="s">
        <v>235</v>
      </c>
      <c r="H13" s="43" t="s">
        <v>236</v>
      </c>
      <c r="I13" s="44" t="s">
        <v>78</v>
      </c>
      <c r="J13" s="70">
        <v>6.9</v>
      </c>
      <c r="K13" s="70">
        <v>6.7</v>
      </c>
      <c r="L13" s="70">
        <v>7.3</v>
      </c>
      <c r="M13" s="70">
        <v>7.1</v>
      </c>
      <c r="N13" s="70">
        <f>SUM(J13:M13)</f>
        <v>28</v>
      </c>
      <c r="O13" s="63">
        <f>N13/0.4</f>
        <v>70</v>
      </c>
      <c r="P13" s="71">
        <f>RANK(O13,O$12:O$13,0)</f>
        <v>2</v>
      </c>
      <c r="Q13" s="70">
        <v>163.5</v>
      </c>
      <c r="R13" s="63">
        <f>Q13/2.5</f>
        <v>65.400000000000006</v>
      </c>
      <c r="S13" s="71">
        <f>RANK(R13,R$12:R$13,0)</f>
        <v>2</v>
      </c>
      <c r="T13" s="72"/>
      <c r="U13" s="72"/>
      <c r="V13" s="63">
        <f>(O13+R13)/2</f>
        <v>67.7</v>
      </c>
      <c r="W13" s="84"/>
    </row>
    <row r="14" spans="1:23" ht="25.2" customHeight="1">
      <c r="A14" s="346" t="s">
        <v>75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147"/>
    </row>
    <row r="15" spans="1:23" ht="31.95" customHeight="1">
      <c r="A15" s="59">
        <f>RANK(V15,$V$15:$V$18,0)</f>
        <v>1</v>
      </c>
      <c r="B15" s="42">
        <v>1992</v>
      </c>
      <c r="C15" s="60" t="s">
        <v>169</v>
      </c>
      <c r="D15" s="45" t="s">
        <v>168</v>
      </c>
      <c r="E15" s="42" t="s">
        <v>20</v>
      </c>
      <c r="F15" s="168" t="s">
        <v>174</v>
      </c>
      <c r="G15" s="45" t="s">
        <v>172</v>
      </c>
      <c r="H15" s="43" t="s">
        <v>173</v>
      </c>
      <c r="I15" s="44" t="s">
        <v>180</v>
      </c>
      <c r="J15" s="70">
        <v>7.3</v>
      </c>
      <c r="K15" s="70">
        <v>6.9</v>
      </c>
      <c r="L15" s="70">
        <v>7</v>
      </c>
      <c r="M15" s="70">
        <v>7</v>
      </c>
      <c r="N15" s="70">
        <f>SUM(J15:M15)</f>
        <v>28.2</v>
      </c>
      <c r="O15" s="63">
        <f>N15/0.4</f>
        <v>70.5</v>
      </c>
      <c r="P15" s="71">
        <f>RANK(O15,O$15:O$18,0)</f>
        <v>1</v>
      </c>
      <c r="Q15" s="70">
        <v>154</v>
      </c>
      <c r="R15" s="63">
        <f>Q15/2.5</f>
        <v>61.6</v>
      </c>
      <c r="S15" s="71">
        <f>RANK(R15,R$15:R$18,0)</f>
        <v>2</v>
      </c>
      <c r="T15" s="72"/>
      <c r="U15" s="72"/>
      <c r="V15" s="63">
        <f>(O15+R15)/2</f>
        <v>66.05</v>
      </c>
      <c r="W15" s="84"/>
    </row>
    <row r="16" spans="1:23" ht="31.95" customHeight="1">
      <c r="A16" s="59">
        <f>RANK(V16,$V$15:$V$18,0)</f>
        <v>2</v>
      </c>
      <c r="B16" s="42">
        <v>1977</v>
      </c>
      <c r="C16" s="5" t="s">
        <v>89</v>
      </c>
      <c r="D16" s="45" t="s">
        <v>90</v>
      </c>
      <c r="E16" s="42" t="s">
        <v>20</v>
      </c>
      <c r="F16" s="60" t="s">
        <v>269</v>
      </c>
      <c r="G16" s="202" t="s">
        <v>335</v>
      </c>
      <c r="H16" s="43" t="s">
        <v>270</v>
      </c>
      <c r="I16" s="44" t="s">
        <v>94</v>
      </c>
      <c r="J16" s="70">
        <v>6.5</v>
      </c>
      <c r="K16" s="70">
        <v>6.5</v>
      </c>
      <c r="L16" s="70">
        <v>7.2</v>
      </c>
      <c r="M16" s="70">
        <v>6.7</v>
      </c>
      <c r="N16" s="70">
        <f>SUM(J16:M16)</f>
        <v>26.9</v>
      </c>
      <c r="O16" s="63">
        <f>N16/0.4</f>
        <v>67.249999999999986</v>
      </c>
      <c r="P16" s="71">
        <f>RANK(O16,O$15:O$18,0)</f>
        <v>2</v>
      </c>
      <c r="Q16" s="70">
        <v>162</v>
      </c>
      <c r="R16" s="63">
        <f>Q16/2.5</f>
        <v>64.8</v>
      </c>
      <c r="S16" s="71">
        <f>RANK(R16,R$15:R$18,0)</f>
        <v>1</v>
      </c>
      <c r="T16" s="72"/>
      <c r="U16" s="72"/>
      <c r="V16" s="63">
        <f>(O16+R16)/2</f>
        <v>66.024999999999991</v>
      </c>
      <c r="W16" s="84"/>
    </row>
    <row r="17" spans="1:23" ht="31.95" customHeight="1">
      <c r="A17" s="59">
        <f>RANK(V17,$V$15:$V$18,0)</f>
        <v>3</v>
      </c>
      <c r="B17" s="42">
        <v>1977</v>
      </c>
      <c r="C17" s="5" t="s">
        <v>89</v>
      </c>
      <c r="D17" s="45" t="s">
        <v>90</v>
      </c>
      <c r="E17" s="42" t="s">
        <v>20</v>
      </c>
      <c r="F17" s="170" t="s">
        <v>266</v>
      </c>
      <c r="G17" s="45" t="s">
        <v>267</v>
      </c>
      <c r="H17" s="43" t="s">
        <v>268</v>
      </c>
      <c r="I17" s="44" t="s">
        <v>94</v>
      </c>
      <c r="J17" s="70">
        <v>6.4</v>
      </c>
      <c r="K17" s="70">
        <v>6.3</v>
      </c>
      <c r="L17" s="70">
        <v>7</v>
      </c>
      <c r="M17" s="70">
        <v>6.6</v>
      </c>
      <c r="N17" s="70">
        <f>SUM(J17:M17)</f>
        <v>26.299999999999997</v>
      </c>
      <c r="O17" s="63">
        <f>N17/0.4</f>
        <v>65.749999999999986</v>
      </c>
      <c r="P17" s="71">
        <f>RANK(O17,O$15:O$18,0)</f>
        <v>3</v>
      </c>
      <c r="Q17" s="70">
        <v>153.5</v>
      </c>
      <c r="R17" s="63">
        <f>Q17/2.5</f>
        <v>61.4</v>
      </c>
      <c r="S17" s="71">
        <f>RANK(R17,R$15:R$18,0)</f>
        <v>3</v>
      </c>
      <c r="T17" s="72"/>
      <c r="U17" s="72"/>
      <c r="V17" s="63">
        <f>(O17+R17)/2</f>
        <v>63.574999999999989</v>
      </c>
      <c r="W17" s="84"/>
    </row>
    <row r="18" spans="1:23" ht="31.95" customHeight="1">
      <c r="A18" s="59">
        <f>RANK(V18,$V$15:$V$18,0)</f>
        <v>4</v>
      </c>
      <c r="B18" s="42">
        <v>2007</v>
      </c>
      <c r="C18" s="204" t="s">
        <v>121</v>
      </c>
      <c r="D18" s="202" t="s">
        <v>335</v>
      </c>
      <c r="E18" s="203" t="s">
        <v>19</v>
      </c>
      <c r="F18" s="90" t="s">
        <v>122</v>
      </c>
      <c r="G18" s="202" t="s">
        <v>335</v>
      </c>
      <c r="H18" s="43" t="s">
        <v>106</v>
      </c>
      <c r="I18" s="44" t="s">
        <v>100</v>
      </c>
      <c r="J18" s="70">
        <v>6.4</v>
      </c>
      <c r="K18" s="70">
        <v>5.7</v>
      </c>
      <c r="L18" s="70">
        <v>6.4</v>
      </c>
      <c r="M18" s="70">
        <v>6</v>
      </c>
      <c r="N18" s="70">
        <f>SUM(J18:M18)</f>
        <v>24.5</v>
      </c>
      <c r="O18" s="63">
        <f>N18/0.4</f>
        <v>61.25</v>
      </c>
      <c r="P18" s="71">
        <f>RANK(O18,O$15:O$18,0)</f>
        <v>4</v>
      </c>
      <c r="Q18" s="70">
        <v>144</v>
      </c>
      <c r="R18" s="63">
        <f>Q18/2.5</f>
        <v>57.6</v>
      </c>
      <c r="S18" s="71">
        <f>RANK(R18,R$15:R$18,0)</f>
        <v>4</v>
      </c>
      <c r="T18" s="72"/>
      <c r="U18" s="72"/>
      <c r="V18" s="63">
        <f>(O18+R18)/2</f>
        <v>59.424999999999997</v>
      </c>
      <c r="W18" s="84"/>
    </row>
    <row r="19" spans="1:23" ht="31.95" customHeight="1">
      <c r="A19" s="348" t="s">
        <v>333</v>
      </c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87"/>
    </row>
    <row r="20" spans="1:23" ht="31.95" customHeight="1">
      <c r="A20" s="39">
        <v>1</v>
      </c>
      <c r="B20" s="42">
        <v>1991</v>
      </c>
      <c r="C20" s="165" t="s">
        <v>53</v>
      </c>
      <c r="D20" s="45" t="s">
        <v>54</v>
      </c>
      <c r="E20" s="42" t="s">
        <v>19</v>
      </c>
      <c r="F20" s="167" t="s">
        <v>135</v>
      </c>
      <c r="G20" s="45" t="s">
        <v>136</v>
      </c>
      <c r="H20" s="43" t="s">
        <v>51</v>
      </c>
      <c r="I20" s="44" t="s">
        <v>52</v>
      </c>
      <c r="J20" s="123">
        <v>7.6</v>
      </c>
      <c r="K20" s="123">
        <v>7.3</v>
      </c>
      <c r="L20" s="123">
        <v>7.4</v>
      </c>
      <c r="M20" s="123">
        <v>7.4</v>
      </c>
      <c r="N20" s="70">
        <f t="shared" ref="N20:N21" si="0">SUM(J20:M20)</f>
        <v>29.699999999999996</v>
      </c>
      <c r="O20" s="58">
        <f>N20/0.4</f>
        <v>74.249999999999986</v>
      </c>
      <c r="P20" s="124">
        <v>1</v>
      </c>
      <c r="Q20" s="123">
        <v>189</v>
      </c>
      <c r="R20" s="58">
        <f>Q20/2.8</f>
        <v>67.5</v>
      </c>
      <c r="S20" s="124">
        <v>1</v>
      </c>
      <c r="T20" s="125"/>
      <c r="U20" s="125"/>
      <c r="V20" s="58">
        <f>(O20+R20)/2</f>
        <v>70.875</v>
      </c>
      <c r="W20" s="87"/>
    </row>
    <row r="21" spans="1:23" ht="31.95" customHeight="1">
      <c r="A21" s="39">
        <v>2</v>
      </c>
      <c r="B21" s="42">
        <v>2004</v>
      </c>
      <c r="C21" s="172" t="s">
        <v>306</v>
      </c>
      <c r="D21" s="210" t="s">
        <v>335</v>
      </c>
      <c r="E21" s="42" t="s">
        <v>19</v>
      </c>
      <c r="F21" s="173" t="s">
        <v>303</v>
      </c>
      <c r="G21" s="195" t="s">
        <v>304</v>
      </c>
      <c r="H21" s="196" t="s">
        <v>305</v>
      </c>
      <c r="I21" s="194" t="s">
        <v>302</v>
      </c>
      <c r="J21" s="123">
        <v>6.2</v>
      </c>
      <c r="K21" s="123">
        <v>5</v>
      </c>
      <c r="L21" s="123">
        <v>5.5</v>
      </c>
      <c r="M21" s="123">
        <v>5.6</v>
      </c>
      <c r="N21" s="70">
        <f t="shared" si="0"/>
        <v>22.299999999999997</v>
      </c>
      <c r="O21" s="58">
        <f>N21/0.4</f>
        <v>55.749999999999993</v>
      </c>
      <c r="P21" s="124">
        <v>2</v>
      </c>
      <c r="Q21" s="123">
        <v>156</v>
      </c>
      <c r="R21" s="58">
        <f>Q21/2.8</f>
        <v>55.714285714285715</v>
      </c>
      <c r="S21" s="124">
        <v>2</v>
      </c>
      <c r="T21" s="125"/>
      <c r="U21" s="125"/>
      <c r="V21" s="58">
        <f>(O21+R21)/2</f>
        <v>55.732142857142854</v>
      </c>
      <c r="W21" s="87"/>
    </row>
    <row r="22" spans="1:23" ht="30" customHeight="1">
      <c r="A22" s="64"/>
      <c r="B22" s="73"/>
      <c r="C22" s="269"/>
      <c r="D22" s="270"/>
      <c r="E22" s="73"/>
      <c r="F22" s="271"/>
      <c r="G22" s="272"/>
      <c r="H22" s="273"/>
      <c r="I22" s="274"/>
      <c r="J22" s="266"/>
      <c r="K22" s="266"/>
      <c r="L22" s="266"/>
      <c r="M22" s="266"/>
      <c r="N22" s="266"/>
      <c r="O22" s="267"/>
      <c r="P22" s="212"/>
      <c r="Q22" s="266"/>
      <c r="R22" s="267"/>
      <c r="S22" s="212"/>
      <c r="T22" s="268"/>
      <c r="U22" s="268"/>
      <c r="V22" s="267"/>
      <c r="W22" s="87"/>
    </row>
    <row r="23" spans="1:23" ht="30" customHeight="1">
      <c r="A23" s="88"/>
      <c r="B23" s="88"/>
      <c r="C23" s="16" t="s">
        <v>2</v>
      </c>
      <c r="D23" s="51"/>
      <c r="E23" s="51"/>
      <c r="F23" s="52"/>
      <c r="G23" s="52"/>
      <c r="H23" s="53"/>
      <c r="I23" s="51" t="s">
        <v>39</v>
      </c>
      <c r="J23" s="36"/>
      <c r="K23" s="36"/>
      <c r="L23" s="89"/>
      <c r="M23" s="89"/>
      <c r="N23" s="89"/>
      <c r="O23" s="89"/>
      <c r="P23" s="88"/>
      <c r="Q23" s="88"/>
      <c r="R23" s="88"/>
      <c r="S23" s="88"/>
      <c r="T23" s="88"/>
      <c r="U23" s="88"/>
      <c r="V23" s="88"/>
      <c r="W23" s="88"/>
    </row>
    <row r="24" spans="1:23" ht="30" customHeight="1">
      <c r="A24" s="88"/>
      <c r="B24" s="88"/>
      <c r="C24" s="21" t="s">
        <v>3</v>
      </c>
      <c r="D24" s="54"/>
      <c r="E24" s="54"/>
      <c r="F24" s="50"/>
      <c r="G24" s="50"/>
      <c r="H24" s="55"/>
      <c r="I24" s="50" t="s">
        <v>26</v>
      </c>
      <c r="J24" s="36"/>
      <c r="K24" s="36"/>
      <c r="L24" s="89"/>
      <c r="M24" s="89"/>
      <c r="N24" s="89"/>
      <c r="O24" s="89"/>
      <c r="P24" s="88"/>
      <c r="Q24" s="88"/>
      <c r="R24" s="88"/>
      <c r="S24" s="88"/>
      <c r="T24" s="88"/>
      <c r="U24" s="88"/>
      <c r="V24" s="88"/>
      <c r="W24" s="88"/>
    </row>
  </sheetData>
  <sortState ref="A12:W13">
    <sortCondition ref="A12:A13"/>
  </sortState>
  <mergeCells count="26">
    <mergeCell ref="A11:V11"/>
    <mergeCell ref="A14:V14"/>
    <mergeCell ref="A19:V19"/>
    <mergeCell ref="I9:I10"/>
    <mergeCell ref="J9:P9"/>
    <mergeCell ref="Q9:S9"/>
    <mergeCell ref="T9:T10"/>
    <mergeCell ref="U9:U10"/>
    <mergeCell ref="V9:V10"/>
    <mergeCell ref="A7:W7"/>
    <mergeCell ref="T8:W8"/>
    <mergeCell ref="A9:A10"/>
    <mergeCell ref="B9:B10"/>
    <mergeCell ref="C9:C10"/>
    <mergeCell ref="D9:D10"/>
    <mergeCell ref="E9:E10"/>
    <mergeCell ref="F9:F10"/>
    <mergeCell ref="G9:G10"/>
    <mergeCell ref="H9:H10"/>
    <mergeCell ref="W9:W10"/>
    <mergeCell ref="A6:W6"/>
    <mergeCell ref="A1:W1"/>
    <mergeCell ref="A2:W2"/>
    <mergeCell ref="A3:W3"/>
    <mergeCell ref="A4:W4"/>
    <mergeCell ref="A5:W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workbookViewId="0">
      <selection activeCell="F11" sqref="F11"/>
    </sheetView>
  </sheetViews>
  <sheetFormatPr defaultRowHeight="13.2"/>
  <cols>
    <col min="1" max="1" width="4.6640625" customWidth="1"/>
    <col min="2" max="2" width="6.6640625" hidden="1" customWidth="1"/>
    <col min="3" max="3" width="24.6640625" customWidth="1"/>
    <col min="4" max="4" width="8.6640625" hidden="1" customWidth="1"/>
    <col min="5" max="5" width="6.6640625" customWidth="1"/>
    <col min="6" max="6" width="36.6640625" customWidth="1"/>
    <col min="7" max="7" width="8.6640625" hidden="1" customWidth="1"/>
    <col min="8" max="8" width="17.6640625" hidden="1" customWidth="1"/>
    <col min="9" max="9" width="22.6640625" customWidth="1"/>
    <col min="10" max="10" width="6.6640625" customWidth="1"/>
    <col min="11" max="11" width="8.6640625" customWidth="1"/>
    <col min="12" max="12" width="4.6640625" customWidth="1"/>
    <col min="13" max="13" width="6.6640625" customWidth="1"/>
    <col min="14" max="14" width="8.6640625" customWidth="1"/>
    <col min="15" max="15" width="4.6640625" customWidth="1"/>
    <col min="16" max="16" width="6.6640625" customWidth="1"/>
    <col min="17" max="17" width="8.6640625" customWidth="1"/>
    <col min="18" max="18" width="4.44140625" customWidth="1"/>
    <col min="19" max="20" width="4.6640625" customWidth="1"/>
    <col min="21" max="21" width="6.6640625" customWidth="1"/>
    <col min="22" max="22" width="8.6640625" customWidth="1"/>
    <col min="23" max="23" width="6.6640625" hidden="1" customWidth="1"/>
  </cols>
  <sheetData>
    <row r="1" spans="1:23" s="7" customFormat="1" ht="30" customHeight="1">
      <c r="A1" s="276" t="s">
        <v>37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</row>
    <row r="2" spans="1:23" s="7" customFormat="1" ht="30" customHeight="1">
      <c r="A2" s="349" t="s">
        <v>146</v>
      </c>
      <c r="B2" s="349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</row>
    <row r="3" spans="1:23" s="7" customFormat="1" ht="30" customHeight="1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</row>
    <row r="4" spans="1:23" ht="30" customHeight="1">
      <c r="A4" s="276" t="s">
        <v>14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</row>
    <row r="5" spans="1:23" ht="30" customHeight="1">
      <c r="A5" s="321" t="s">
        <v>341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208"/>
    </row>
    <row r="6" spans="1:23" ht="30" customHeight="1">
      <c r="A6" s="295" t="s">
        <v>343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</row>
    <row r="7" spans="1:23" s="15" customFormat="1" ht="30" customHeight="1">
      <c r="A7" s="10" t="s">
        <v>27</v>
      </c>
      <c r="B7" s="10"/>
      <c r="C7" s="11"/>
      <c r="D7" s="12"/>
      <c r="E7" s="12"/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311" t="s">
        <v>147</v>
      </c>
      <c r="S7" s="311"/>
      <c r="T7" s="311"/>
      <c r="U7" s="311"/>
      <c r="V7" s="311"/>
      <c r="W7" s="311"/>
    </row>
    <row r="8" spans="1:23" ht="20.100000000000001" customHeight="1">
      <c r="A8" s="281" t="s">
        <v>1</v>
      </c>
      <c r="B8" s="275" t="s">
        <v>15</v>
      </c>
      <c r="C8" s="351" t="s">
        <v>12</v>
      </c>
      <c r="D8" s="353" t="s">
        <v>10</v>
      </c>
      <c r="E8" s="355" t="s">
        <v>9</v>
      </c>
      <c r="F8" s="322" t="s">
        <v>13</v>
      </c>
      <c r="G8" s="353" t="s">
        <v>10</v>
      </c>
      <c r="H8" s="353" t="s">
        <v>8</v>
      </c>
      <c r="I8" s="358" t="s">
        <v>4</v>
      </c>
      <c r="J8" s="283" t="s">
        <v>28</v>
      </c>
      <c r="K8" s="284"/>
      <c r="L8" s="285"/>
      <c r="M8" s="283" t="s">
        <v>5</v>
      </c>
      <c r="N8" s="284"/>
      <c r="O8" s="285"/>
      <c r="P8" s="283" t="s">
        <v>29</v>
      </c>
      <c r="Q8" s="284"/>
      <c r="R8" s="285"/>
      <c r="S8" s="302" t="s">
        <v>17</v>
      </c>
      <c r="T8" s="279" t="s">
        <v>18</v>
      </c>
      <c r="U8" s="281" t="s">
        <v>6</v>
      </c>
      <c r="V8" s="303" t="s">
        <v>16</v>
      </c>
      <c r="W8" s="325" t="s">
        <v>23</v>
      </c>
    </row>
    <row r="9" spans="1:23" ht="39.9" customHeight="1">
      <c r="A9" s="282"/>
      <c r="B9" s="275"/>
      <c r="C9" s="352"/>
      <c r="D9" s="354"/>
      <c r="E9" s="356"/>
      <c r="F9" s="324"/>
      <c r="G9" s="354"/>
      <c r="H9" s="357"/>
      <c r="I9" s="359"/>
      <c r="J9" s="56" t="s">
        <v>11</v>
      </c>
      <c r="K9" s="57" t="s">
        <v>0</v>
      </c>
      <c r="L9" s="56" t="s">
        <v>1</v>
      </c>
      <c r="M9" s="56" t="s">
        <v>11</v>
      </c>
      <c r="N9" s="57" t="s">
        <v>0</v>
      </c>
      <c r="O9" s="56" t="s">
        <v>1</v>
      </c>
      <c r="P9" s="56" t="s">
        <v>11</v>
      </c>
      <c r="Q9" s="57" t="s">
        <v>0</v>
      </c>
      <c r="R9" s="56" t="s">
        <v>1</v>
      </c>
      <c r="S9" s="302"/>
      <c r="T9" s="280"/>
      <c r="U9" s="282"/>
      <c r="V9" s="304"/>
      <c r="W9" s="326"/>
    </row>
    <row r="10" spans="1:23" ht="32.1" customHeight="1">
      <c r="A10" s="59">
        <f>RANK(V10,$V$10:$V$12,0)</f>
        <v>1</v>
      </c>
      <c r="B10" s="42">
        <v>1986</v>
      </c>
      <c r="C10" s="2" t="s">
        <v>193</v>
      </c>
      <c r="D10" s="91" t="s">
        <v>335</v>
      </c>
      <c r="E10" s="42" t="s">
        <v>19</v>
      </c>
      <c r="F10" s="168" t="s">
        <v>194</v>
      </c>
      <c r="G10" s="121" t="s">
        <v>195</v>
      </c>
      <c r="H10" s="122" t="s">
        <v>196</v>
      </c>
      <c r="I10" s="44" t="s">
        <v>21</v>
      </c>
      <c r="J10" s="37">
        <v>126.5</v>
      </c>
      <c r="K10" s="23">
        <f>ROUND(J10/1.8,5)</f>
        <v>70.277780000000007</v>
      </c>
      <c r="L10" s="61">
        <f>RANK(K10,K$10:K$12,0)</f>
        <v>1</v>
      </c>
      <c r="M10" s="37">
        <v>120.5</v>
      </c>
      <c r="N10" s="23">
        <f>ROUND(M10/1.8,5)</f>
        <v>66.94444</v>
      </c>
      <c r="O10" s="61">
        <f>RANK(N10,N$10:N$12,0)</f>
        <v>1</v>
      </c>
      <c r="P10" s="37">
        <v>123</v>
      </c>
      <c r="Q10" s="23">
        <f>ROUND(P10/1.8,5)</f>
        <v>68.333330000000004</v>
      </c>
      <c r="R10" s="61">
        <f>RANK(Q10,Q$10:Q$12,0)</f>
        <v>1</v>
      </c>
      <c r="S10" s="40"/>
      <c r="T10" s="40"/>
      <c r="U10" s="37">
        <f>J10+M10+P10</f>
        <v>370</v>
      </c>
      <c r="V10" s="62">
        <f>ROUND(U10/1.8/3,5)</f>
        <v>68.518519999999995</v>
      </c>
      <c r="W10" s="94"/>
    </row>
    <row r="11" spans="1:23" ht="32.1" customHeight="1">
      <c r="A11" s="59">
        <f>RANK(V11,$V$10:$V$12,0)</f>
        <v>2</v>
      </c>
      <c r="B11" s="42">
        <v>2014</v>
      </c>
      <c r="C11" s="182" t="s">
        <v>263</v>
      </c>
      <c r="D11" s="91" t="s">
        <v>335</v>
      </c>
      <c r="E11" s="42" t="s">
        <v>19</v>
      </c>
      <c r="F11" s="168" t="s">
        <v>194</v>
      </c>
      <c r="G11" s="121" t="s">
        <v>195</v>
      </c>
      <c r="H11" s="122" t="s">
        <v>196</v>
      </c>
      <c r="I11" s="44" t="s">
        <v>21</v>
      </c>
      <c r="J11" s="37">
        <v>126</v>
      </c>
      <c r="K11" s="23">
        <f>ROUND(J11/1.8,5)</f>
        <v>70</v>
      </c>
      <c r="L11" s="61">
        <f>RANK(K11,K$10:K$12,0)</f>
        <v>2</v>
      </c>
      <c r="M11" s="37">
        <v>113.5</v>
      </c>
      <c r="N11" s="23">
        <f>ROUND(M11/1.8,5)</f>
        <v>63.05556</v>
      </c>
      <c r="O11" s="61">
        <f>RANK(N11,N$10:N$12,0)</f>
        <v>2</v>
      </c>
      <c r="P11" s="37">
        <v>118</v>
      </c>
      <c r="Q11" s="23">
        <f>ROUND(P11/1.8,5)</f>
        <v>65.55556</v>
      </c>
      <c r="R11" s="61">
        <f>RANK(Q11,Q$10:Q$12,0)</f>
        <v>2</v>
      </c>
      <c r="S11" s="40"/>
      <c r="T11" s="40"/>
      <c r="U11" s="37">
        <f>J11+M11+P11</f>
        <v>357.5</v>
      </c>
      <c r="V11" s="62">
        <f>ROUND(U11/1.8/3,5)</f>
        <v>66.203699999999998</v>
      </c>
      <c r="W11" s="94"/>
    </row>
    <row r="12" spans="1:23" ht="32.1" customHeight="1">
      <c r="A12" s="59"/>
      <c r="B12" s="42">
        <v>2016</v>
      </c>
      <c r="C12" s="177" t="s">
        <v>132</v>
      </c>
      <c r="D12" s="91" t="s">
        <v>335</v>
      </c>
      <c r="E12" s="44" t="s">
        <v>19</v>
      </c>
      <c r="F12" s="171" t="s">
        <v>316</v>
      </c>
      <c r="G12" s="45" t="s">
        <v>317</v>
      </c>
      <c r="H12" s="43" t="s">
        <v>318</v>
      </c>
      <c r="I12" s="44" t="s">
        <v>133</v>
      </c>
      <c r="J12" s="360" t="s">
        <v>337</v>
      </c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2"/>
      <c r="W12" s="94"/>
    </row>
    <row r="13" spans="1:23" ht="30" customHeight="1">
      <c r="A13" s="24"/>
      <c r="B13" s="24"/>
      <c r="C13" s="28"/>
      <c r="D13" s="29"/>
      <c r="E13" s="29"/>
      <c r="F13" s="30"/>
      <c r="G13" s="31"/>
      <c r="H13" s="32"/>
      <c r="I13" s="33"/>
      <c r="J13" s="25"/>
      <c r="K13" s="26"/>
      <c r="L13" s="25"/>
      <c r="M13" s="25"/>
      <c r="N13" s="26"/>
      <c r="O13" s="25"/>
      <c r="P13" s="25"/>
      <c r="Q13" s="26"/>
      <c r="R13" s="25"/>
      <c r="S13" s="34"/>
      <c r="T13" s="34"/>
      <c r="U13" s="25"/>
      <c r="V13" s="27"/>
    </row>
    <row r="14" spans="1:23" ht="30" customHeight="1">
      <c r="A14" s="8"/>
      <c r="B14" s="8"/>
      <c r="C14" s="16" t="s">
        <v>2</v>
      </c>
      <c r="D14" s="17"/>
      <c r="E14" s="17"/>
      <c r="F14" s="8"/>
      <c r="G14" s="8"/>
      <c r="H14" s="18"/>
      <c r="I14" s="51" t="s">
        <v>39</v>
      </c>
      <c r="J14" s="3"/>
      <c r="K14" s="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3" ht="30" customHeight="1">
      <c r="A15" s="20"/>
      <c r="B15" s="20"/>
      <c r="C15" s="21" t="s">
        <v>3</v>
      </c>
      <c r="D15" s="9"/>
      <c r="E15" s="9"/>
      <c r="F15" s="14"/>
      <c r="G15" s="14"/>
      <c r="H15" s="6"/>
      <c r="I15" s="50" t="s">
        <v>26</v>
      </c>
      <c r="J15" s="3"/>
      <c r="K15" s="3"/>
      <c r="L15" s="14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19"/>
    </row>
    <row r="16" spans="1:23" s="19" customFormat="1" ht="24.9" customHeight="1">
      <c r="A16"/>
      <c r="B16"/>
      <c r="C16" s="1"/>
      <c r="D16" s="1"/>
      <c r="E16" s="1"/>
      <c r="F16" s="1"/>
      <c r="G16" s="1"/>
      <c r="H16" s="1"/>
      <c r="I16" s="1"/>
      <c r="J16" s="1"/>
      <c r="K16" s="1"/>
      <c r="L16"/>
      <c r="M16"/>
      <c r="N16"/>
      <c r="O16"/>
      <c r="P16"/>
      <c r="Q16"/>
      <c r="R16"/>
      <c r="S16"/>
      <c r="T16"/>
      <c r="U16"/>
      <c r="V16"/>
      <c r="W16" s="22"/>
    </row>
    <row r="17" spans="1:23" s="22" customFormat="1" ht="24.9" customHeight="1">
      <c r="A17"/>
      <c r="B17"/>
      <c r="C17" s="1"/>
      <c r="D17" s="1"/>
      <c r="E17" s="1"/>
      <c r="F17" s="1"/>
      <c r="G17" s="1"/>
      <c r="H17" s="1"/>
      <c r="I17" s="1"/>
      <c r="J17" s="1"/>
      <c r="K17" s="1"/>
      <c r="L17"/>
      <c r="M17"/>
      <c r="N17"/>
      <c r="O17"/>
      <c r="P17"/>
      <c r="Q17"/>
      <c r="R17"/>
      <c r="S17"/>
      <c r="T17"/>
      <c r="U17"/>
      <c r="V17"/>
      <c r="W17"/>
    </row>
  </sheetData>
  <sortState ref="A12:W15">
    <sortCondition ref="A12:A15"/>
  </sortState>
  <mergeCells count="25">
    <mergeCell ref="I8:I9"/>
    <mergeCell ref="J8:L8"/>
    <mergeCell ref="M8:O8"/>
    <mergeCell ref="P8:R8"/>
    <mergeCell ref="J12:V12"/>
    <mergeCell ref="S8:S9"/>
    <mergeCell ref="T8:T9"/>
    <mergeCell ref="U8:U9"/>
    <mergeCell ref="V8:V9"/>
    <mergeCell ref="F8:F9"/>
    <mergeCell ref="R7:W7"/>
    <mergeCell ref="A1:W1"/>
    <mergeCell ref="A2:W2"/>
    <mergeCell ref="A3:W3"/>
    <mergeCell ref="A4:W4"/>
    <mergeCell ref="A6:W6"/>
    <mergeCell ref="A5:V5"/>
    <mergeCell ref="A8:A9"/>
    <mergeCell ref="B8:B9"/>
    <mergeCell ref="C8:C9"/>
    <mergeCell ref="D8:D9"/>
    <mergeCell ref="E8:E9"/>
    <mergeCell ref="W8:W9"/>
    <mergeCell ref="G8:G9"/>
    <mergeCell ref="H8:H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МП</vt:lpstr>
      <vt:lpstr>СП</vt:lpstr>
      <vt:lpstr>ППЮ</vt:lpstr>
      <vt:lpstr>КПЮ</vt:lpstr>
      <vt:lpstr>КПЮ(О)</vt:lpstr>
      <vt:lpstr>ППД</vt:lpstr>
      <vt:lpstr>ППД(Л+О)</vt:lpstr>
      <vt:lpstr>КПД</vt:lpstr>
      <vt:lpstr>Тест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Olika</dc:creator>
  <cp:lastModifiedBy>matrasoved@list.ru</cp:lastModifiedBy>
  <cp:lastPrinted>2023-05-02T09:03:45Z</cp:lastPrinted>
  <dcterms:created xsi:type="dcterms:W3CDTF">2007-12-24T11:06:58Z</dcterms:created>
  <dcterms:modified xsi:type="dcterms:W3CDTF">2023-05-02T09:03:49Z</dcterms:modified>
</cp:coreProperties>
</file>