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090" tabRatio="804"/>
  </bookViews>
  <sheets>
    <sheet name="БП" sheetId="193" r:id="rId1"/>
    <sheet name="ППЮ" sheetId="191" r:id="rId2"/>
    <sheet name="КПЮ" sheetId="192" r:id="rId3"/>
    <sheet name="Мол" sheetId="196" r:id="rId4"/>
    <sheet name="ППД" sheetId="186" r:id="rId5"/>
    <sheet name="ППД(Л)" sheetId="204" r:id="rId6"/>
    <sheet name="КПД" sheetId="194" r:id="rId7"/>
    <sheet name="Тест" sheetId="202" r:id="rId8"/>
    <sheet name="Посадка" sheetId="201" r:id="rId9"/>
  </sheets>
  <calcPr calcId="152511" refMode="R1C1"/>
</workbook>
</file>

<file path=xl/calcChain.xml><?xml version="1.0" encoding="utf-8"?>
<calcChain xmlns="http://schemas.openxmlformats.org/spreadsheetml/2006/main">
  <c r="Q14" i="202"/>
  <c r="N14"/>
  <c r="K14"/>
  <c r="R18" i="186"/>
  <c r="R17" l="1"/>
  <c r="R20"/>
  <c r="R12" i="204"/>
  <c r="R12" i="186"/>
  <c r="Q17" i="192"/>
  <c r="N17"/>
  <c r="K17"/>
  <c r="R10" i="186" l="1"/>
  <c r="N10"/>
  <c r="O10" s="1"/>
  <c r="R15"/>
  <c r="N15"/>
  <c r="O15" s="1"/>
  <c r="R11"/>
  <c r="N11"/>
  <c r="O11" s="1"/>
  <c r="N17"/>
  <c r="O17" s="1"/>
  <c r="R13"/>
  <c r="N13"/>
  <c r="O13" s="1"/>
  <c r="R11" i="204"/>
  <c r="N11"/>
  <c r="O11" s="1"/>
  <c r="R16"/>
  <c r="N16"/>
  <c r="O16" s="1"/>
  <c r="R14"/>
  <c r="N14"/>
  <c r="O14" s="1"/>
  <c r="R15"/>
  <c r="N15"/>
  <c r="O15" s="1"/>
  <c r="N12"/>
  <c r="O12" s="1"/>
  <c r="V12" s="1"/>
  <c r="R13"/>
  <c r="N13"/>
  <c r="O13" s="1"/>
  <c r="R18" i="194"/>
  <c r="R20"/>
  <c r="Q10" i="193"/>
  <c r="N10"/>
  <c r="K10"/>
  <c r="U12"/>
  <c r="V12" s="1"/>
  <c r="Q12"/>
  <c r="N12"/>
  <c r="K12"/>
  <c r="U18" i="191"/>
  <c r="V18" s="1"/>
  <c r="Q18"/>
  <c r="N18"/>
  <c r="K18"/>
  <c r="U15"/>
  <c r="V15" s="1"/>
  <c r="Q15"/>
  <c r="N15"/>
  <c r="K15"/>
  <c r="U23"/>
  <c r="V23" s="1"/>
  <c r="Q23"/>
  <c r="N23"/>
  <c r="K23"/>
  <c r="Q19" i="202"/>
  <c r="Q18"/>
  <c r="Q13"/>
  <c r="Q15"/>
  <c r="Q12"/>
  <c r="Q16"/>
  <c r="R16" s="1"/>
  <c r="N19"/>
  <c r="N18"/>
  <c r="N13"/>
  <c r="N15"/>
  <c r="N12"/>
  <c r="N16"/>
  <c r="K19"/>
  <c r="K18"/>
  <c r="K13"/>
  <c r="K15"/>
  <c r="K12"/>
  <c r="K16"/>
  <c r="U15"/>
  <c r="V15" s="1"/>
  <c r="U14"/>
  <c r="V14" s="1"/>
  <c r="U19"/>
  <c r="V19" s="1"/>
  <c r="U18"/>
  <c r="V18" s="1"/>
  <c r="U13"/>
  <c r="V13" s="1"/>
  <c r="U12"/>
  <c r="V12" s="1"/>
  <c r="U16"/>
  <c r="V16" s="1"/>
  <c r="K10" i="201"/>
  <c r="K11"/>
  <c r="K12"/>
  <c r="R15" i="202" l="1"/>
  <c r="O15"/>
  <c r="V16" i="204"/>
  <c r="V13" i="186"/>
  <c r="A12" i="201"/>
  <c r="V10" i="186"/>
  <c r="V11"/>
  <c r="V17"/>
  <c r="V15"/>
  <c r="V13" i="204"/>
  <c r="S13"/>
  <c r="S11"/>
  <c r="S12"/>
  <c r="S16"/>
  <c r="V15"/>
  <c r="P15"/>
  <c r="P11"/>
  <c r="V11"/>
  <c r="P16"/>
  <c r="P12"/>
  <c r="P13"/>
  <c r="P14"/>
  <c r="S15"/>
  <c r="V14"/>
  <c r="S14"/>
  <c r="A15" i="202"/>
  <c r="L15"/>
  <c r="O14"/>
  <c r="L19"/>
  <c r="L13"/>
  <c r="R18"/>
  <c r="R14"/>
  <c r="L18"/>
  <c r="A14"/>
  <c r="R13"/>
  <c r="L14"/>
  <c r="L16"/>
  <c r="O12"/>
  <c r="O13"/>
  <c r="O16"/>
  <c r="O18"/>
  <c r="R19"/>
  <c r="L12"/>
  <c r="R12"/>
  <c r="O19"/>
  <c r="A18"/>
  <c r="A12"/>
  <c r="A16"/>
  <c r="A13"/>
  <c r="A19"/>
  <c r="A10" i="201"/>
  <c r="A11"/>
  <c r="P11" i="196"/>
  <c r="Q11" s="1"/>
  <c r="P10"/>
  <c r="Q10" s="1"/>
  <c r="R19" i="186"/>
  <c r="N19"/>
  <c r="O19" s="1"/>
  <c r="N12"/>
  <c r="O12" s="1"/>
  <c r="V12" s="1"/>
  <c r="R16"/>
  <c r="N16"/>
  <c r="O16" s="1"/>
  <c r="N18"/>
  <c r="O18" s="1"/>
  <c r="N20"/>
  <c r="O20" s="1"/>
  <c r="P12" i="196"/>
  <c r="Q12" s="1"/>
  <c r="K13" i="192"/>
  <c r="K12"/>
  <c r="N13"/>
  <c r="N12"/>
  <c r="Q13"/>
  <c r="Q12"/>
  <c r="N20" i="194"/>
  <c r="O20" s="1"/>
  <c r="R16"/>
  <c r="N16"/>
  <c r="O16" s="1"/>
  <c r="R15"/>
  <c r="R13"/>
  <c r="R12"/>
  <c r="N15"/>
  <c r="O15" s="1"/>
  <c r="P15" s="1"/>
  <c r="N18"/>
  <c r="O18" s="1"/>
  <c r="N13"/>
  <c r="O13" s="1"/>
  <c r="N12"/>
  <c r="O12" s="1"/>
  <c r="U15" i="192"/>
  <c r="V15" s="1"/>
  <c r="Q15"/>
  <c r="N15"/>
  <c r="K15"/>
  <c r="U13"/>
  <c r="V13" s="1"/>
  <c r="U12" i="191"/>
  <c r="V12" s="1"/>
  <c r="Q12"/>
  <c r="N12"/>
  <c r="K12"/>
  <c r="U19"/>
  <c r="V19" s="1"/>
  <c r="Q19"/>
  <c r="N19"/>
  <c r="K19"/>
  <c r="U14" i="193"/>
  <c r="V14" s="1"/>
  <c r="Q14"/>
  <c r="N14"/>
  <c r="K14"/>
  <c r="U10"/>
  <c r="V10" s="1"/>
  <c r="N13" i="191"/>
  <c r="N14"/>
  <c r="U20"/>
  <c r="V20" s="1"/>
  <c r="Q20"/>
  <c r="N20"/>
  <c r="K20"/>
  <c r="U13"/>
  <c r="V13" s="1"/>
  <c r="Q13"/>
  <c r="K13"/>
  <c r="U16" i="192"/>
  <c r="V16" s="1"/>
  <c r="Q16"/>
  <c r="N16"/>
  <c r="K16"/>
  <c r="U17"/>
  <c r="V17" s="1"/>
  <c r="U12"/>
  <c r="V12" s="1"/>
  <c r="U17" i="191"/>
  <c r="V17" s="1"/>
  <c r="Q17"/>
  <c r="N17"/>
  <c r="K17"/>
  <c r="U21"/>
  <c r="V21" s="1"/>
  <c r="Q21"/>
  <c r="N21"/>
  <c r="K21"/>
  <c r="U14"/>
  <c r="V14" s="1"/>
  <c r="Q14"/>
  <c r="K14"/>
  <c r="R14" i="186"/>
  <c r="N14"/>
  <c r="O14" s="1"/>
  <c r="S10" l="1"/>
  <c r="R16" i="192"/>
  <c r="P17" i="186"/>
  <c r="R18" i="191"/>
  <c r="A19"/>
  <c r="L15"/>
  <c r="O14"/>
  <c r="O12"/>
  <c r="O15"/>
  <c r="O13"/>
  <c r="R12"/>
  <c r="R14"/>
  <c r="A12"/>
  <c r="P11" i="186"/>
  <c r="S11"/>
  <c r="L18" i="191"/>
  <c r="S15" i="186"/>
  <c r="O18" i="191"/>
  <c r="L15" i="192"/>
  <c r="P15" i="186"/>
  <c r="S17"/>
  <c r="O15" i="192"/>
  <c r="P10" i="186"/>
  <c r="S15" i="194"/>
  <c r="P13" i="186"/>
  <c r="S13"/>
  <c r="R17" i="192"/>
  <c r="S16" i="194"/>
  <c r="P16"/>
  <c r="A16" i="204"/>
  <c r="A12"/>
  <c r="A13"/>
  <c r="A15"/>
  <c r="A14"/>
  <c r="A11"/>
  <c r="S13" i="194"/>
  <c r="R15" i="191"/>
  <c r="A15"/>
  <c r="A18"/>
  <c r="O17" i="192"/>
  <c r="O16"/>
  <c r="L17"/>
  <c r="L16"/>
  <c r="A15"/>
  <c r="R15"/>
  <c r="R12"/>
  <c r="L12"/>
  <c r="V18" i="186"/>
  <c r="S18"/>
  <c r="S19"/>
  <c r="S12"/>
  <c r="V19"/>
  <c r="P19"/>
  <c r="P20"/>
  <c r="V16"/>
  <c r="P16"/>
  <c r="P12"/>
  <c r="V20"/>
  <c r="S16"/>
  <c r="S20"/>
  <c r="P18"/>
  <c r="O13" i="192"/>
  <c r="O12"/>
  <c r="V20" i="194"/>
  <c r="V16"/>
  <c r="S12"/>
  <c r="V18"/>
  <c r="V13"/>
  <c r="P13"/>
  <c r="V15"/>
  <c r="V12"/>
  <c r="P12"/>
  <c r="A17" i="192"/>
  <c r="R13"/>
  <c r="A13"/>
  <c r="L13"/>
  <c r="A12"/>
  <c r="R19" i="191"/>
  <c r="O19"/>
  <c r="R20"/>
  <c r="L19"/>
  <c r="L12"/>
  <c r="R13"/>
  <c r="L14"/>
  <c r="O20"/>
  <c r="A13"/>
  <c r="L13"/>
  <c r="R21"/>
  <c r="O21"/>
  <c r="A20"/>
  <c r="L20"/>
  <c r="L21"/>
  <c r="R17"/>
  <c r="L17"/>
  <c r="A14"/>
  <c r="O17"/>
  <c r="A16" i="192"/>
  <c r="A17" i="191"/>
  <c r="A21"/>
  <c r="V14" i="186"/>
  <c r="P14"/>
  <c r="S14"/>
  <c r="A16" i="194" l="1"/>
  <c r="A13" i="186"/>
  <c r="A17"/>
  <c r="A15"/>
  <c r="A11"/>
  <c r="A10"/>
  <c r="A15" i="194"/>
  <c r="A12" i="186"/>
  <c r="A18"/>
  <c r="A16"/>
  <c r="A19"/>
  <c r="A20"/>
  <c r="A13" i="194"/>
  <c r="A12"/>
  <c r="A14" i="186"/>
</calcChain>
</file>

<file path=xl/sharedStrings.xml><?xml version="1.0" encoding="utf-8"?>
<sst xmlns="http://schemas.openxmlformats.org/spreadsheetml/2006/main" count="744" uniqueCount="320">
  <si>
    <t>%</t>
  </si>
  <si>
    <t>Место</t>
  </si>
  <si>
    <t>Главный судья</t>
  </si>
  <si>
    <t>Главный секретарь</t>
  </si>
  <si>
    <t>Команда, регион</t>
  </si>
  <si>
    <t>C</t>
  </si>
  <si>
    <t>Всего баллов</t>
  </si>
  <si>
    <t>Выездка</t>
  </si>
  <si>
    <t>Владелец</t>
  </si>
  <si>
    <t>Звание, разряд</t>
  </si>
  <si>
    <t>Рег.№</t>
  </si>
  <si>
    <t>Баллы</t>
  </si>
  <si>
    <r>
      <t xml:space="preserve">Фамилия, 
</t>
    </r>
    <r>
      <rPr>
        <sz val="11"/>
        <rFont val="Times New Roman"/>
        <family val="1"/>
        <charset val="204"/>
      </rPr>
      <t>имя всадника</t>
    </r>
  </si>
  <si>
    <r>
      <t xml:space="preserve">Кличка лошади, г.р., </t>
    </r>
    <r>
      <rPr>
        <sz val="11"/>
        <rFont val="Times New Roman"/>
        <family val="1"/>
        <charset val="204"/>
      </rPr>
      <t>пол, масть, порода, отец, место рождения</t>
    </r>
  </si>
  <si>
    <t>ТЕХНИЧЕСКИЕ РЕЗУЛЬТАТЫ</t>
  </si>
  <si>
    <t>Год рождения</t>
  </si>
  <si>
    <t xml:space="preserve">Всего % </t>
  </si>
  <si>
    <t>Ошибки в схеме</t>
  </si>
  <si>
    <t>Прочие ошибки</t>
  </si>
  <si>
    <t>б.р.</t>
  </si>
  <si>
    <t>КМС</t>
  </si>
  <si>
    <t>Ч/В, МО</t>
  </si>
  <si>
    <t>ПРЕДВАРИТЕЛЬНЫЙ ПРИЗ. ЮНОШИ</t>
  </si>
  <si>
    <t>Вып. норм.</t>
  </si>
  <si>
    <t>ПРЕДВАРИТЕЛЬНЫЙ ПРИЗ А. ДЕТИ</t>
  </si>
  <si>
    <t>1 юн.</t>
  </si>
  <si>
    <r>
      <rPr>
        <b/>
        <sz val="11"/>
        <rFont val="Times New Roman"/>
        <family val="1"/>
        <charset val="204"/>
      </rPr>
      <t>Борисов А.В.</t>
    </r>
    <r>
      <rPr>
        <sz val="11"/>
        <rFont val="Times New Roman"/>
        <family val="1"/>
        <charset val="204"/>
      </rPr>
      <t xml:space="preserve"> (1К, г.Москва)</t>
    </r>
  </si>
  <si>
    <t>Московская обл., КСК "Конкорд"</t>
  </si>
  <si>
    <t>Н</t>
  </si>
  <si>
    <t>В</t>
  </si>
  <si>
    <t>Общее впечатление</t>
  </si>
  <si>
    <t>Всего %</t>
  </si>
  <si>
    <t>Вып. Норм.</t>
  </si>
  <si>
    <t>Положение и посадка всадника</t>
  </si>
  <si>
    <t>Точность</t>
  </si>
  <si>
    <t>ИТОГО</t>
  </si>
  <si>
    <t>Средства управления</t>
  </si>
  <si>
    <t>Муниципальные соревнования</t>
  </si>
  <si>
    <t>МС</t>
  </si>
  <si>
    <r>
      <t xml:space="preserve">Цветаева С.Н. </t>
    </r>
    <r>
      <rPr>
        <sz val="11"/>
        <rFont val="Times New Roman"/>
        <family val="1"/>
        <charset val="204"/>
      </rPr>
      <t>(ВК, Московская обл.)</t>
    </r>
  </si>
  <si>
    <t>плем.</t>
  </si>
  <si>
    <t>СРЕДНИЙ ПРИЗ №1</t>
  </si>
  <si>
    <t>Невенгловская А.</t>
  </si>
  <si>
    <t>Ч/В, г.Москва</t>
  </si>
  <si>
    <t>КСК "Волшебный лес",
г.Москва</t>
  </si>
  <si>
    <t>Панфилов К.</t>
  </si>
  <si>
    <r>
      <rPr>
        <b/>
        <sz val="10"/>
        <rFont val="Times New Roman"/>
        <family val="1"/>
        <charset val="204"/>
      </rPr>
      <t>ФЕЩЕНКО</t>
    </r>
    <r>
      <rPr>
        <sz val="10"/>
        <rFont val="Times New Roman"/>
        <family val="1"/>
        <charset val="204"/>
      </rPr>
      <t xml:space="preserve"> Ольга</t>
    </r>
  </si>
  <si>
    <t>021989</t>
  </si>
  <si>
    <r>
      <t>МИСТЕР БИН-09</t>
    </r>
    <r>
      <rPr>
        <sz val="10"/>
        <rFont val="Times New Roman"/>
        <family val="1"/>
        <charset val="204"/>
      </rPr>
      <t>, мер., т.-гнед., полукр., Мадьяр, ФПГЗК "Сальская"</t>
    </r>
  </si>
  <si>
    <t>015168</t>
  </si>
  <si>
    <t>Логачёва И.</t>
  </si>
  <si>
    <t>КСК "Конкорд", МО</t>
  </si>
  <si>
    <t>КОМАНДНЫЙ ПРИЗ. ЮНОШИ</t>
  </si>
  <si>
    <t>ТЕСТ ДЛЯ НАЧИНАЮЩИХ ВСАДНИКОВ</t>
  </si>
  <si>
    <t>"Люберецкий конный двор", МО</t>
  </si>
  <si>
    <r>
      <rPr>
        <b/>
        <sz val="10"/>
        <rFont val="Times New Roman"/>
        <family val="1"/>
        <charset val="204"/>
      </rPr>
      <t>ВЛАСОВА</t>
    </r>
    <r>
      <rPr>
        <sz val="10"/>
        <rFont val="Times New Roman"/>
        <family val="1"/>
        <charset val="204"/>
      </rPr>
      <t xml:space="preserve"> Ярослава, 2010</t>
    </r>
  </si>
  <si>
    <r>
      <t>РЭКТЦ ЛИССИ-08(134)</t>
    </r>
    <r>
      <rPr>
        <sz val="10"/>
        <rFont val="Times New Roman"/>
        <family val="1"/>
        <charset val="204"/>
      </rPr>
      <t>, коб., рыж., уэл.пони, Волдбергс Барт, Нидерланды</t>
    </r>
  </si>
  <si>
    <t>013615</t>
  </si>
  <si>
    <r>
      <t>НЭРО-07(128)</t>
    </r>
    <r>
      <rPr>
        <sz val="10"/>
        <rFont val="Times New Roman"/>
        <family val="1"/>
        <charset val="204"/>
      </rPr>
      <t>, мер., т.-сер., уэл.пони, Муншайн, Нидерланды</t>
    </r>
  </si>
  <si>
    <t>007422</t>
  </si>
  <si>
    <t>Галоп</t>
  </si>
  <si>
    <t>Зачёты: для юношей, общий.</t>
  </si>
  <si>
    <t>Общий зачёт.</t>
  </si>
  <si>
    <t>Зачёт для юношей.</t>
  </si>
  <si>
    <t>Зачёт для спортсменов-любителей.</t>
  </si>
  <si>
    <t>КОМАНДНЫЙ ПРИЗ. ДЕТИ</t>
  </si>
  <si>
    <t>Зачёты: для детей, общий.</t>
  </si>
  <si>
    <t>Зачёт для детей.</t>
  </si>
  <si>
    <t>Рысь</t>
  </si>
  <si>
    <t>Шаг</t>
  </si>
  <si>
    <t>Подчинение</t>
  </si>
  <si>
    <t>Кол.ош.</t>
  </si>
  <si>
    <r>
      <rPr>
        <b/>
        <sz val="11"/>
        <rFont val="Times New Roman"/>
        <family val="1"/>
        <charset val="204"/>
      </rPr>
      <t>Цветаева С.Н.</t>
    </r>
    <r>
      <rPr>
        <sz val="11"/>
        <rFont val="Times New Roman"/>
        <family val="1"/>
        <charset val="204"/>
      </rPr>
      <t xml:space="preserve"> (ВК, Московская обл.)</t>
    </r>
  </si>
  <si>
    <t>Перспектива</t>
  </si>
  <si>
    <t>Зачёты: для детей, спортсменов-любителей.</t>
  </si>
  <si>
    <t>ЕЗДА ДЛЯ ЛОШАДЕЙ 4 ЛЕТ</t>
  </si>
  <si>
    <r>
      <rPr>
        <b/>
        <sz val="10"/>
        <rFont val="Times New Roman"/>
        <family val="1"/>
        <charset val="204"/>
      </rPr>
      <t>БОРИСОВА</t>
    </r>
    <r>
      <rPr>
        <sz val="10"/>
        <rFont val="Times New Roman"/>
        <family val="1"/>
        <charset val="204"/>
      </rPr>
      <t xml:space="preserve"> Ольга</t>
    </r>
    <r>
      <rPr>
        <sz val="12"/>
        <rFont val="Arial"/>
        <family val="2"/>
        <charset val="204"/>
      </rPr>
      <t/>
    </r>
  </si>
  <si>
    <t>001677</t>
  </si>
  <si>
    <t>Борисова О.</t>
  </si>
  <si>
    <t>КСК "Визави", МО</t>
  </si>
  <si>
    <t>1976</t>
  </si>
  <si>
    <r>
      <t xml:space="preserve">БОРИСОВА </t>
    </r>
    <r>
      <rPr>
        <sz val="10"/>
        <rFont val="Times New Roman"/>
        <family val="1"/>
        <charset val="204"/>
      </rPr>
      <t>Ирина</t>
    </r>
  </si>
  <si>
    <t>014976</t>
  </si>
  <si>
    <t>029953</t>
  </si>
  <si>
    <t>"Horse Projects", г.Москва</t>
  </si>
  <si>
    <t>к/з "Георгенбург"</t>
  </si>
  <si>
    <r>
      <t>ЧАРЛЬСТОН ГРАНД-18</t>
    </r>
    <r>
      <rPr>
        <sz val="10"/>
        <rFont val="Times New Roman"/>
        <family val="1"/>
        <charset val="204"/>
      </rPr>
      <t>, мер., гнед., ганн., Чикаго, Россия</t>
    </r>
  </si>
  <si>
    <r>
      <rPr>
        <b/>
        <sz val="10"/>
        <rFont val="Times New Roman"/>
        <family val="1"/>
        <charset val="204"/>
      </rPr>
      <t>ПУШКИН-17</t>
    </r>
    <r>
      <rPr>
        <sz val="10"/>
        <rFont val="Times New Roman"/>
        <family val="1"/>
        <charset val="204"/>
      </rPr>
      <t>, жер., сер., трак., Тандем, Русский к/з</t>
    </r>
  </si>
  <si>
    <r>
      <t>СЛАВНЫЙ-08</t>
    </r>
    <r>
      <rPr>
        <sz val="10"/>
        <rFont val="Times New Roman"/>
        <family val="1"/>
        <charset val="204"/>
      </rPr>
      <t>, мер., вор., полукр., Ангрен, Россия</t>
    </r>
  </si>
  <si>
    <t>018562</t>
  </si>
  <si>
    <t>Андреева Е.</t>
  </si>
  <si>
    <t>020314</t>
  </si>
  <si>
    <t>2014</t>
  </si>
  <si>
    <r>
      <t>МИХЕЛЬСОН</t>
    </r>
    <r>
      <rPr>
        <sz val="10"/>
        <rFont val="Times New Roman"/>
        <family val="1"/>
        <charset val="204"/>
      </rPr>
      <t xml:space="preserve"> Амалия, 2014</t>
    </r>
  </si>
  <si>
    <r>
      <t>БЕЛОВА</t>
    </r>
    <r>
      <rPr>
        <sz val="10"/>
        <rFont val="Times New Roman"/>
        <family val="1"/>
        <charset val="204"/>
      </rPr>
      <t xml:space="preserve"> Дарья, 2009</t>
    </r>
  </si>
  <si>
    <r>
      <t>ЧЕСТЕР-16</t>
    </r>
    <r>
      <rPr>
        <sz val="10"/>
        <rFont val="Times New Roman"/>
        <family val="1"/>
        <charset val="204"/>
      </rPr>
      <t>, мер., т.-гнед., полукр., Странник, ЗАО "Заря"</t>
    </r>
  </si>
  <si>
    <t>030207</t>
  </si>
  <si>
    <t>Белова Н.</t>
  </si>
  <si>
    <t>124509</t>
  </si>
  <si>
    <r>
      <t xml:space="preserve">КНЯЗЕВА </t>
    </r>
    <r>
      <rPr>
        <sz val="10"/>
        <rFont val="Times New Roman"/>
        <family val="1"/>
        <charset val="204"/>
      </rPr>
      <t>Екатерина</t>
    </r>
  </si>
  <si>
    <t>047286</t>
  </si>
  <si>
    <r>
      <t>ДЕДОВА</t>
    </r>
    <r>
      <rPr>
        <sz val="10"/>
        <rFont val="Times New Roman"/>
        <family val="1"/>
        <charset val="204"/>
      </rPr>
      <t xml:space="preserve"> Галина</t>
    </r>
  </si>
  <si>
    <t>Дедова Г.</t>
  </si>
  <si>
    <r>
      <t>ГРИНГА-11</t>
    </r>
    <r>
      <rPr>
        <sz val="10"/>
        <rFont val="Times New Roman"/>
        <family val="1"/>
        <charset val="204"/>
      </rPr>
      <t>, коб., гнед., трак., Харольд, ТД "Визави"</t>
    </r>
  </si>
  <si>
    <t>Горшкова Л.</t>
  </si>
  <si>
    <r>
      <t xml:space="preserve">КАЗАКОВА </t>
    </r>
    <r>
      <rPr>
        <sz val="10"/>
        <rFont val="Times New Roman"/>
        <family val="1"/>
        <charset val="204"/>
      </rPr>
      <t>Елизавета, 2012</t>
    </r>
  </si>
  <si>
    <t>Князева Е.</t>
  </si>
  <si>
    <t>«ЗАКРЫТИЕ ЛЕТНЕГО СЕЗОНА В КСК «КОНКОРД»</t>
  </si>
  <si>
    <t>27 августа 2023 г.</t>
  </si>
  <si>
    <r>
      <t>АНДРЕЕВ</t>
    </r>
    <r>
      <rPr>
        <sz val="10"/>
        <rFont val="Times New Roman"/>
        <family val="1"/>
        <charset val="204"/>
      </rPr>
      <t xml:space="preserve"> Андриан, 2009</t>
    </r>
  </si>
  <si>
    <t>Андреева Г.</t>
  </si>
  <si>
    <t>КСК "Глория", МО</t>
  </si>
  <si>
    <t>097309</t>
  </si>
  <si>
    <r>
      <t>КУБА КУБАНОЧКА-13</t>
    </r>
    <r>
      <rPr>
        <sz val="10"/>
        <rFont val="Times New Roman"/>
        <family val="1"/>
        <charset val="204"/>
      </rPr>
      <t>, коб., серебр.-мыш., вятск., Булат, Россия</t>
    </r>
  </si>
  <si>
    <r>
      <t>ВАВИЛОВА</t>
    </r>
    <r>
      <rPr>
        <sz val="10"/>
        <rFont val="Times New Roman"/>
        <family val="1"/>
        <charset val="204"/>
      </rPr>
      <t xml:space="preserve"> Елизавета, 2009</t>
    </r>
  </si>
  <si>
    <t>046109</t>
  </si>
  <si>
    <r>
      <t>РЕМАРК-14</t>
    </r>
    <r>
      <rPr>
        <sz val="10"/>
        <rFont val="Times New Roman"/>
        <family val="1"/>
        <charset val="204"/>
      </rPr>
      <t>, жер., вор., РВП, Ратмир, ПХ "Олимпия"</t>
    </r>
  </si>
  <si>
    <t>019161</t>
  </si>
  <si>
    <t>Никончук Д.</t>
  </si>
  <si>
    <t>КСК "Звездный", МО</t>
  </si>
  <si>
    <t>005716</t>
  </si>
  <si>
    <t>001817</t>
  </si>
  <si>
    <r>
      <t>ВИНОГРАДОВА</t>
    </r>
    <r>
      <rPr>
        <sz val="10"/>
        <rFont val="Times New Roman"/>
        <family val="1"/>
        <charset val="204"/>
      </rPr>
      <t xml:space="preserve"> Анастасия, 2016</t>
    </r>
  </si>
  <si>
    <r>
      <t>ВИНОГРАДОВА</t>
    </r>
    <r>
      <rPr>
        <sz val="10"/>
        <color indexed="8"/>
        <rFont val="Times New Roman"/>
        <family val="1"/>
        <charset val="204"/>
      </rPr>
      <t xml:space="preserve"> Варвара, 2017</t>
    </r>
  </si>
  <si>
    <t>005307</t>
  </si>
  <si>
    <t>Звягин О.</t>
  </si>
  <si>
    <t>КФХ "Дольчи Зарра", МО</t>
  </si>
  <si>
    <r>
      <t>ШАРАЗ-03</t>
    </r>
    <r>
      <rPr>
        <sz val="10"/>
        <rFont val="Times New Roman"/>
        <family val="1"/>
        <charset val="204"/>
      </rPr>
      <t>, мер., гнед., кабард., Адыгеец, Россия</t>
    </r>
  </si>
  <si>
    <t>107910</t>
  </si>
  <si>
    <r>
      <t>ПОСЫЛ-11</t>
    </r>
    <r>
      <rPr>
        <sz val="10"/>
        <rFont val="Times New Roman"/>
        <family val="1"/>
        <charset val="204"/>
      </rPr>
      <t>, жер., сер. орл.рыс., Самарканд, МО</t>
    </r>
  </si>
  <si>
    <t>016953</t>
  </si>
  <si>
    <t>Кривцова Ю.</t>
  </si>
  <si>
    <r>
      <t>ВОРОНЮК</t>
    </r>
    <r>
      <rPr>
        <sz val="10"/>
        <rFont val="Times New Roman"/>
        <family val="1"/>
        <charset val="204"/>
      </rPr>
      <t xml:space="preserve"> Карина, 2005</t>
    </r>
  </si>
  <si>
    <t>083605</t>
  </si>
  <si>
    <t>КСК "Грин Хорс", МО</t>
  </si>
  <si>
    <t>029589</t>
  </si>
  <si>
    <t>Коломенко Н.</t>
  </si>
  <si>
    <r>
      <t>ЭМЕЙЗИНГ БОЙ-16</t>
    </r>
    <r>
      <rPr>
        <sz val="10"/>
        <rFont val="Times New Roman"/>
        <family val="1"/>
        <charset val="204"/>
      </rPr>
      <t>, мер., гнед., латв., Аромат, Латвия</t>
    </r>
  </si>
  <si>
    <t>030606</t>
  </si>
  <si>
    <r>
      <t>ДАКОТА-07</t>
    </r>
    <r>
      <rPr>
        <sz val="10"/>
        <rFont val="Times New Roman"/>
        <family val="1"/>
        <charset val="204"/>
      </rPr>
      <t>, коб., гнед., полук., Бриг, Россия</t>
    </r>
  </si>
  <si>
    <t>031370</t>
  </si>
  <si>
    <t>Никольская Т.</t>
  </si>
  <si>
    <r>
      <t>ПАСПОРТ-12</t>
    </r>
    <r>
      <rPr>
        <sz val="10"/>
        <rFont val="Times New Roman"/>
        <family val="1"/>
        <charset val="204"/>
      </rPr>
      <t>, мер., т.-гнед., рус.рыс., Пауэр Ту Чарм, Россия</t>
    </r>
  </si>
  <si>
    <t>063208</t>
  </si>
  <si>
    <r>
      <t>ЛОЛЛИ ПОП-17</t>
    </r>
    <r>
      <rPr>
        <sz val="10"/>
        <rFont val="Times New Roman"/>
        <family val="1"/>
        <charset val="204"/>
      </rPr>
      <t>, коб., гнед., полукр., Бостон, Краснодарский край</t>
    </r>
  </si>
  <si>
    <t>Фень С.</t>
  </si>
  <si>
    <t>КК "Атлас Парк", МО</t>
  </si>
  <si>
    <t>109810</t>
  </si>
  <si>
    <r>
      <t>ЕЖКОВА</t>
    </r>
    <r>
      <rPr>
        <sz val="10"/>
        <rFont val="Times New Roman"/>
        <family val="1"/>
        <charset val="204"/>
      </rPr>
      <t xml:space="preserve"> Ника, 2010</t>
    </r>
  </si>
  <si>
    <t>КСК "Пирогово", МО</t>
  </si>
  <si>
    <t>026980</t>
  </si>
  <si>
    <t>Ежкова Д.</t>
  </si>
  <si>
    <r>
      <t>ГЕР ХАН-16</t>
    </r>
    <r>
      <rPr>
        <sz val="10"/>
        <rFont val="Times New Roman"/>
        <family val="1"/>
        <charset val="204"/>
      </rPr>
      <t>, мер., рыж., полукр., Харлей N, Россия</t>
    </r>
  </si>
  <si>
    <t>1994</t>
  </si>
  <si>
    <r>
      <t xml:space="preserve">ЖУРАВКИНА </t>
    </r>
    <r>
      <rPr>
        <sz val="10"/>
        <rFont val="Times New Roman"/>
        <family val="1"/>
        <charset val="204"/>
      </rPr>
      <t>Варвара</t>
    </r>
  </si>
  <si>
    <t>014394</t>
  </si>
  <si>
    <r>
      <t>ДЕЖАВЮ II-10</t>
    </r>
    <r>
      <rPr>
        <sz val="10"/>
        <rFont val="Times New Roman"/>
        <family val="1"/>
        <charset val="204"/>
      </rPr>
      <t>, мер., гнед., мекл., Драматикер, Германия</t>
    </r>
  </si>
  <si>
    <t>016335</t>
  </si>
  <si>
    <t>Глускина Е.</t>
  </si>
  <si>
    <t>030607</t>
  </si>
  <si>
    <t>066101</t>
  </si>
  <si>
    <t>135809</t>
  </si>
  <si>
    <r>
      <t>КАЛИНИНА</t>
    </r>
    <r>
      <rPr>
        <sz val="10"/>
        <rFont val="Times New Roman"/>
        <family val="1"/>
        <charset val="204"/>
      </rPr>
      <t xml:space="preserve"> Ольга, 2009</t>
    </r>
  </si>
  <si>
    <t>030609</t>
  </si>
  <si>
    <r>
      <t>РИФЕЙЛ-09</t>
    </r>
    <r>
      <rPr>
        <sz val="10"/>
        <rFont val="Times New Roman"/>
        <family val="1"/>
        <charset val="204"/>
      </rPr>
      <t>, мер., карак., полукр., неизв., Россия</t>
    </r>
  </si>
  <si>
    <t>Шарыкина С.</t>
  </si>
  <si>
    <t>КСК "Престиж", МО</t>
  </si>
  <si>
    <t>1990</t>
  </si>
  <si>
    <r>
      <t xml:space="preserve">КУРБАТОВА </t>
    </r>
    <r>
      <rPr>
        <sz val="10"/>
        <rFont val="Times New Roman"/>
        <family val="1"/>
        <charset val="204"/>
      </rPr>
      <t>Дарья</t>
    </r>
  </si>
  <si>
    <t>014190</t>
  </si>
  <si>
    <r>
      <t>АРМАЧ-12</t>
    </r>
    <r>
      <rPr>
        <sz val="10"/>
        <rFont val="Times New Roman"/>
        <family val="1"/>
        <charset val="204"/>
      </rPr>
      <t>, мер., гнед., РВП, Антарес, Старожиловский к/з</t>
    </r>
  </si>
  <si>
    <t>016781</t>
  </si>
  <si>
    <t>Минаев А.</t>
  </si>
  <si>
    <t>ПКХ "Премиум",
 Калужская обл.</t>
  </si>
  <si>
    <r>
      <t>КУСЕНКОВА</t>
    </r>
    <r>
      <rPr>
        <sz val="10"/>
        <rFont val="Times New Roman"/>
        <family val="1"/>
        <charset val="204"/>
      </rPr>
      <t xml:space="preserve"> Мария, 2012</t>
    </r>
  </si>
  <si>
    <t>026812</t>
  </si>
  <si>
    <r>
      <t>МАКСИМОВА</t>
    </r>
    <r>
      <rPr>
        <sz val="10"/>
        <rFont val="Times New Roman"/>
        <family val="1"/>
        <charset val="204"/>
      </rPr>
      <t xml:space="preserve"> Мария</t>
    </r>
  </si>
  <si>
    <t>014583</t>
  </si>
  <si>
    <r>
      <t>ФРАНКЛИН-03</t>
    </r>
    <r>
      <rPr>
        <sz val="10"/>
        <rFont val="Times New Roman"/>
        <family val="1"/>
        <charset val="204"/>
      </rPr>
      <t>, мер., рыж., вестф., Флорестан 1, Германия</t>
    </r>
  </si>
  <si>
    <t>011528</t>
  </si>
  <si>
    <t>Альмухаметова К.</t>
  </si>
  <si>
    <r>
      <t>МОРУС</t>
    </r>
    <r>
      <rPr>
        <sz val="10"/>
        <rFont val="Times New Roman"/>
        <family val="1"/>
        <charset val="204"/>
      </rPr>
      <t xml:space="preserve"> Дарья</t>
    </r>
  </si>
  <si>
    <t>132903</t>
  </si>
  <si>
    <t>026955</t>
  </si>
  <si>
    <t>Морус Л.</t>
  </si>
  <si>
    <r>
      <t>ЧЕНИНГ-17</t>
    </r>
    <r>
      <rPr>
        <sz val="10"/>
        <rFont val="Times New Roman"/>
        <family val="1"/>
        <charset val="204"/>
      </rPr>
      <t>, мер., т.-гнед., ганн., Чикаго, Россия</t>
    </r>
  </si>
  <si>
    <r>
      <t xml:space="preserve">МУЗЮКИНА </t>
    </r>
    <r>
      <rPr>
        <sz val="10"/>
        <rFont val="Times New Roman"/>
        <family val="1"/>
        <charset val="204"/>
      </rPr>
      <t>Катерина, 2010</t>
    </r>
  </si>
  <si>
    <t>008510</t>
  </si>
  <si>
    <r>
      <t>ДОН ЖУАН-16</t>
    </r>
    <r>
      <rPr>
        <sz val="10"/>
        <rFont val="Times New Roman"/>
        <family val="1"/>
        <charset val="204"/>
      </rPr>
      <t>, мер., т.-гнед., латв., Дипломс, Латвия</t>
    </r>
  </si>
  <si>
    <t>027187</t>
  </si>
  <si>
    <t>Пахомов Д.</t>
  </si>
  <si>
    <r>
      <t>МУСИНА</t>
    </r>
    <r>
      <rPr>
        <sz val="10"/>
        <rFont val="Times New Roman"/>
        <family val="1"/>
        <charset val="204"/>
      </rPr>
      <t xml:space="preserve"> Доминика, 2010</t>
    </r>
  </si>
  <si>
    <t>049010</t>
  </si>
  <si>
    <r>
      <t>БРУНО-11</t>
    </r>
    <r>
      <rPr>
        <sz val="10"/>
        <rFont val="Times New Roman"/>
        <family val="1"/>
        <charset val="204"/>
      </rPr>
      <t>, жер., гнед., уэл.пони, Ноджин, Россия</t>
    </r>
  </si>
  <si>
    <t>011123</t>
  </si>
  <si>
    <t>Кабакова Т.</t>
  </si>
  <si>
    <t>002005</t>
  </si>
  <si>
    <r>
      <t>ПТАШКА БАЛУ-14</t>
    </r>
    <r>
      <rPr>
        <sz val="10"/>
        <rFont val="Times New Roman"/>
        <family val="1"/>
        <charset val="204"/>
      </rPr>
      <t>, коб., рыж., полукр., Капито Кинг, ООО "Стройкомплекс"</t>
    </r>
  </si>
  <si>
    <t>027840</t>
  </si>
  <si>
    <t>Осташевская Н.</t>
  </si>
  <si>
    <t>СШОР "Рифей", Челябинская обл.</t>
  </si>
  <si>
    <r>
      <rPr>
        <b/>
        <sz val="10"/>
        <rFont val="Times New Roman"/>
        <family val="1"/>
        <charset val="204"/>
      </rPr>
      <t>ОСТАШЕВСКАЯ</t>
    </r>
    <r>
      <rPr>
        <sz val="10"/>
        <rFont val="Times New Roman"/>
        <family val="1"/>
        <charset val="204"/>
      </rPr>
      <t xml:space="preserve"> Анастасия, 2005</t>
    </r>
  </si>
  <si>
    <r>
      <t>КАЙЗЕР-12</t>
    </r>
    <r>
      <rPr>
        <sz val="10"/>
        <rFont val="Times New Roman"/>
        <family val="1"/>
        <charset val="204"/>
      </rPr>
      <t>, мер., гнед., полукр., Ковбой, Беларусь</t>
    </r>
  </si>
  <si>
    <t>017530</t>
  </si>
  <si>
    <t>Петров А.</t>
  </si>
  <si>
    <r>
      <rPr>
        <b/>
        <sz val="10"/>
        <rFont val="Times New Roman"/>
        <family val="1"/>
        <charset val="204"/>
      </rPr>
      <t>ПЕТРОВА</t>
    </r>
    <r>
      <rPr>
        <sz val="10"/>
        <rFont val="Times New Roman"/>
        <family val="1"/>
        <charset val="204"/>
      </rPr>
      <t xml:space="preserve"> Антонина</t>
    </r>
  </si>
  <si>
    <t>047090</t>
  </si>
  <si>
    <r>
      <t>СЕРГЕЕВА</t>
    </r>
    <r>
      <rPr>
        <sz val="10"/>
        <rFont val="Times New Roman"/>
        <family val="1"/>
        <charset val="204"/>
      </rPr>
      <t xml:space="preserve"> Алиса</t>
    </r>
  </si>
  <si>
    <r>
      <t>ЛЕРОЙ-07</t>
    </r>
    <r>
      <rPr>
        <sz val="10"/>
        <rFont val="Times New Roman"/>
        <family val="1"/>
        <charset val="204"/>
      </rPr>
      <t>, мер., т.-гнед., ольд., Левантос 1, Латвия</t>
    </r>
  </si>
  <si>
    <t>018309</t>
  </si>
  <si>
    <t>001917</t>
  </si>
  <si>
    <r>
      <t>СКВОРЦОВА</t>
    </r>
    <r>
      <rPr>
        <sz val="10"/>
        <rFont val="Times New Roman"/>
        <family val="1"/>
        <charset val="204"/>
      </rPr>
      <t xml:space="preserve"> Валерия, 2017</t>
    </r>
  </si>
  <si>
    <t>011615</t>
  </si>
  <si>
    <r>
      <t xml:space="preserve">СКВОРЦОВА </t>
    </r>
    <r>
      <rPr>
        <sz val="10"/>
        <rFont val="Times New Roman"/>
        <family val="1"/>
        <charset val="204"/>
      </rPr>
      <t>Варвара, 2015</t>
    </r>
  </si>
  <si>
    <t>030608</t>
  </si>
  <si>
    <r>
      <t>ЛЕПЕСТОК-09</t>
    </r>
    <r>
      <rPr>
        <sz val="10"/>
        <rFont val="Times New Roman"/>
        <family val="1"/>
        <charset val="204"/>
      </rPr>
      <t>, мер., гнед., шетл.пони, неизв., Россия</t>
    </r>
  </si>
  <si>
    <t>153504</t>
  </si>
  <si>
    <r>
      <rPr>
        <b/>
        <sz val="10"/>
        <rFont val="Times New Roman"/>
        <family val="1"/>
        <charset val="204"/>
      </rPr>
      <t xml:space="preserve">ШЛЫК </t>
    </r>
    <r>
      <rPr>
        <sz val="10"/>
        <rFont val="Times New Roman"/>
        <family val="1"/>
        <charset val="204"/>
      </rPr>
      <t>Ксения</t>
    </r>
  </si>
  <si>
    <t>128313</t>
  </si>
  <si>
    <r>
      <t>ТИШИНИНОВА</t>
    </r>
    <r>
      <rPr>
        <sz val="10"/>
        <rFont val="Times New Roman"/>
        <family val="1"/>
        <charset val="204"/>
      </rPr>
      <t xml:space="preserve"> Яна, 2013</t>
    </r>
  </si>
  <si>
    <t>088806</t>
  </si>
  <si>
    <r>
      <t xml:space="preserve">КОЛОСОВА </t>
    </r>
    <r>
      <rPr>
        <sz val="10"/>
        <rFont val="Times New Roman"/>
        <family val="1"/>
        <charset val="204"/>
      </rPr>
      <t>Яна, 2006</t>
    </r>
  </si>
  <si>
    <r>
      <t>ПЕЛОПАНЕЗ 51-11</t>
    </r>
    <r>
      <rPr>
        <sz val="10"/>
        <rFont val="Times New Roman"/>
        <family val="1"/>
        <charset val="204"/>
      </rPr>
      <t>, мер., гнед., полукр., Перс 41, Россия</t>
    </r>
  </si>
  <si>
    <t>011860</t>
  </si>
  <si>
    <t>Сёмушктна А.</t>
  </si>
  <si>
    <t>КК "Белая лошадь", МО</t>
  </si>
  <si>
    <r>
      <t>УШАКОВА</t>
    </r>
    <r>
      <rPr>
        <sz val="10"/>
        <rFont val="Times New Roman"/>
        <family val="1"/>
        <charset val="204"/>
      </rPr>
      <t xml:space="preserve"> Таисия, 2016</t>
    </r>
  </si>
  <si>
    <r>
      <t>ПРИНЦ ГАРРИ-15</t>
    </r>
    <r>
      <rPr>
        <sz val="10"/>
        <rFont val="Times New Roman"/>
        <family val="1"/>
        <charset val="204"/>
      </rPr>
      <t>, мер., гнед., класс пони, неизв., Беларусь</t>
    </r>
  </si>
  <si>
    <t>1984</t>
  </si>
  <si>
    <r>
      <t xml:space="preserve">БАЛАКИРЕВ </t>
    </r>
    <r>
      <rPr>
        <sz val="10"/>
        <rFont val="Times New Roman"/>
        <family val="1"/>
        <charset val="204"/>
      </rPr>
      <t>Антон</t>
    </r>
  </si>
  <si>
    <t>015884</t>
  </si>
  <si>
    <r>
      <t>КРИСТАЛЛ ДРИМ-16</t>
    </r>
    <r>
      <rPr>
        <sz val="10"/>
        <rFont val="Times New Roman"/>
        <family val="1"/>
        <charset val="204"/>
      </rPr>
      <t>, мер., т.-гнед., ганн., Крист, Германия</t>
    </r>
  </si>
  <si>
    <t>024936</t>
  </si>
  <si>
    <t>Балакирев А.</t>
  </si>
  <si>
    <t>КСК "Эльф", г.Москва</t>
  </si>
  <si>
    <t>028793</t>
  </si>
  <si>
    <r>
      <t>ТУРКИНА</t>
    </r>
    <r>
      <rPr>
        <sz val="10"/>
        <rFont val="Times New Roman"/>
        <family val="1"/>
        <charset val="204"/>
      </rPr>
      <t xml:space="preserve"> Анна</t>
    </r>
  </si>
  <si>
    <t>030232</t>
  </si>
  <si>
    <t>Туркина А.</t>
  </si>
  <si>
    <t>Леонова О.</t>
  </si>
  <si>
    <r>
      <t>ФЛЁР ДЕ ВИ-19</t>
    </r>
    <r>
      <rPr>
        <sz val="10"/>
        <rFont val="Times New Roman"/>
        <family val="1"/>
        <charset val="204"/>
      </rPr>
      <t>, коб., карак., РВП, Фюрстенболл, Рязанская обл.</t>
    </r>
  </si>
  <si>
    <r>
      <t>ГЕЛИКОН-19</t>
    </r>
    <r>
      <rPr>
        <sz val="10"/>
        <rFont val="Times New Roman"/>
        <family val="1"/>
        <charset val="204"/>
      </rPr>
      <t>, мер., гнед., трак., Орифлайм, МКЗ №1</t>
    </r>
  </si>
  <si>
    <r>
      <t>ШЕЙМИН-16</t>
    </r>
    <r>
      <rPr>
        <sz val="10"/>
        <rFont val="Times New Roman"/>
        <family val="1"/>
        <charset val="204"/>
      </rPr>
      <t>, мер., вор., карач., неизв., КЧР</t>
    </r>
  </si>
  <si>
    <r>
      <t>ЛЕДИ БАТТЕРФЛЯЙ-15</t>
    </r>
    <r>
      <rPr>
        <sz val="10"/>
        <rFont val="Times New Roman"/>
        <family val="1"/>
        <charset val="204"/>
      </rPr>
      <t>, коб., рыж., Россия</t>
    </r>
  </si>
  <si>
    <t>165106</t>
  </si>
  <si>
    <t>1981</t>
  </si>
  <si>
    <r>
      <t xml:space="preserve">ПАНФИЛОВ </t>
    </r>
    <r>
      <rPr>
        <sz val="10"/>
        <rFont val="Times New Roman"/>
        <family val="1"/>
        <charset val="204"/>
      </rPr>
      <t>Кирилл</t>
    </r>
  </si>
  <si>
    <t>001881</t>
  </si>
  <si>
    <r>
      <t>ВАЙЛД ФАЙЕР-14</t>
    </r>
    <r>
      <rPr>
        <sz val="10"/>
        <rFont val="Times New Roman"/>
        <family val="1"/>
        <charset val="204"/>
      </rPr>
      <t>, жер., рыж., трак., Фаберже фон Зевс, Россия</t>
    </r>
  </si>
  <si>
    <t>028095</t>
  </si>
  <si>
    <r>
      <t xml:space="preserve">СТЕНЯКИНА </t>
    </r>
    <r>
      <rPr>
        <sz val="10"/>
        <rFont val="Times New Roman"/>
        <family val="1"/>
        <charset val="204"/>
      </rPr>
      <t>Виктория, 2012</t>
    </r>
  </si>
  <si>
    <t>2009</t>
  </si>
  <si>
    <r>
      <rPr>
        <b/>
        <sz val="10"/>
        <rFont val="Times New Roman"/>
        <family val="1"/>
        <charset val="204"/>
      </rPr>
      <t>СЕДАКОВА</t>
    </r>
    <r>
      <rPr>
        <sz val="10"/>
        <rFont val="Times New Roman"/>
        <family val="1"/>
        <charset val="204"/>
      </rPr>
      <t xml:space="preserve"> Софья, 2009</t>
    </r>
  </si>
  <si>
    <t>064109</t>
  </si>
  <si>
    <r>
      <t>СЭР ОФ ФРИДОМ-08</t>
    </r>
    <r>
      <rPr>
        <sz val="10"/>
        <rFont val="Times New Roman"/>
        <family val="1"/>
        <charset val="204"/>
      </rPr>
      <t>, мер., гнед., ольд., Сир Доннерхолл I, Германия</t>
    </r>
  </si>
  <si>
    <t>017380</t>
  </si>
  <si>
    <t>Попов А.</t>
  </si>
  <si>
    <r>
      <t>КОВАНОВА</t>
    </r>
    <r>
      <rPr>
        <sz val="10"/>
        <rFont val="Times New Roman"/>
        <family val="1"/>
        <charset val="204"/>
      </rPr>
      <t xml:space="preserve"> София</t>
    </r>
  </si>
  <si>
    <r>
      <t>ЭТАЛОН-06</t>
    </r>
    <r>
      <rPr>
        <sz val="10"/>
        <rFont val="Times New Roman"/>
        <family val="1"/>
        <charset val="204"/>
      </rPr>
      <t>, мер., гнед., трак., Эгеюс, Россия</t>
    </r>
  </si>
  <si>
    <t>008192</t>
  </si>
  <si>
    <t>Волкова Э.</t>
  </si>
  <si>
    <t>043093</t>
  </si>
  <si>
    <t>КСК "Периметр", МО</t>
  </si>
  <si>
    <r>
      <t>АКСЁНОВА</t>
    </r>
    <r>
      <rPr>
        <sz val="10"/>
        <rFont val="Times New Roman"/>
        <family val="1"/>
        <charset val="204"/>
      </rPr>
      <t xml:space="preserve"> Валерия, 2009</t>
    </r>
  </si>
  <si>
    <t>012060</t>
  </si>
  <si>
    <t>Званцева В.</t>
  </si>
  <si>
    <r>
      <t>ВАЛТФАЙЕР-06</t>
    </r>
    <r>
      <rPr>
        <sz val="10"/>
        <rFont val="Times New Roman"/>
        <family val="1"/>
        <charset val="204"/>
      </rPr>
      <t>, мер., т.-гнед., ганн., Воятель 1, Россия</t>
    </r>
  </si>
  <si>
    <r>
      <t>КОСЫРЕВА</t>
    </r>
    <r>
      <rPr>
        <sz val="10"/>
        <rFont val="Times New Roman"/>
        <family val="1"/>
        <charset val="204"/>
      </rPr>
      <t xml:space="preserve"> Наталья</t>
    </r>
  </si>
  <si>
    <t>035985</t>
  </si>
  <si>
    <r>
      <t>ДАЙМОНД-13</t>
    </r>
    <r>
      <rPr>
        <sz val="10"/>
        <rFont val="Times New Roman"/>
        <family val="1"/>
        <charset val="204"/>
      </rPr>
      <t>, мер., рыж., полукр., Домбай, Россия</t>
    </r>
  </si>
  <si>
    <t>018852</t>
  </si>
  <si>
    <t>Косырева Н.</t>
  </si>
  <si>
    <r>
      <t>ЛАЧИНЯН</t>
    </r>
    <r>
      <rPr>
        <sz val="10"/>
        <rFont val="Times New Roman"/>
        <family val="1"/>
        <charset val="204"/>
      </rPr>
      <t xml:space="preserve"> Александр, 2010</t>
    </r>
  </si>
  <si>
    <t>018810</t>
  </si>
  <si>
    <r>
      <t>МАРЕНГО-15(149)</t>
    </r>
    <r>
      <rPr>
        <sz val="10"/>
        <rFont val="Times New Roman"/>
        <family val="1"/>
        <charset val="204"/>
      </rPr>
      <t>, мер., вор.-пег., полукр., неизв., Россия</t>
    </r>
  </si>
  <si>
    <t>025037</t>
  </si>
  <si>
    <t>Прямкова Ю.</t>
  </si>
  <si>
    <t>008609</t>
  </si>
  <si>
    <r>
      <t>ШАДСКАЯ</t>
    </r>
    <r>
      <rPr>
        <sz val="10"/>
        <rFont val="Times New Roman"/>
        <family val="1"/>
        <charset val="204"/>
      </rPr>
      <t xml:space="preserve"> Арина, 2009</t>
    </r>
  </si>
  <si>
    <r>
      <t>ЭЛЛАЙ-12</t>
    </r>
    <r>
      <rPr>
        <sz val="10"/>
        <rFont val="Times New Roman"/>
        <family val="1"/>
        <charset val="204"/>
      </rPr>
      <t>, мер., св.-гнед., буд., Эпизод, Россия</t>
    </r>
  </si>
  <si>
    <t>026643</t>
  </si>
  <si>
    <t>Манохина М.</t>
  </si>
  <si>
    <r>
      <t>ХЕЛЬХА-15</t>
    </r>
    <r>
      <rPr>
        <sz val="10"/>
        <rFont val="Times New Roman"/>
        <family val="1"/>
        <charset val="204"/>
      </rPr>
      <t>, коб., гнед., трак., Ханх, Смоленская обл.</t>
    </r>
  </si>
  <si>
    <r>
      <t>ЗАБОЛОТСКАЯ</t>
    </r>
    <r>
      <rPr>
        <sz val="10"/>
        <rFont val="Times New Roman"/>
        <family val="1"/>
        <charset val="204"/>
      </rPr>
      <t xml:space="preserve"> Алина, 2011</t>
    </r>
  </si>
  <si>
    <t>026811</t>
  </si>
  <si>
    <r>
      <rPr>
        <b/>
        <sz val="10"/>
        <rFont val="Times New Roman"/>
        <family val="1"/>
        <charset val="204"/>
      </rPr>
      <t>ВЕРСАЛЬ-13</t>
    </r>
    <r>
      <rPr>
        <sz val="10"/>
        <rFont val="Times New Roman"/>
        <family val="1"/>
        <charset val="204"/>
      </rPr>
      <t>, мер., карак., голш., Вернисаж, Россия</t>
    </r>
  </si>
  <si>
    <t>025246</t>
  </si>
  <si>
    <t>Козичева А.</t>
  </si>
  <si>
    <r>
      <t xml:space="preserve">РУДОМАНОВА </t>
    </r>
    <r>
      <rPr>
        <sz val="10"/>
        <rFont val="Times New Roman"/>
        <family val="1"/>
        <charset val="204"/>
      </rPr>
      <t>Анна, 2006</t>
    </r>
  </si>
  <si>
    <t>009706</t>
  </si>
  <si>
    <r>
      <t>КОРДЕГРАНД-10</t>
    </r>
    <r>
      <rPr>
        <sz val="10"/>
        <rFont val="Times New Roman"/>
        <family val="1"/>
        <charset val="204"/>
      </rPr>
      <t>, жер., гнед., голш., Карло Гранде, Польша</t>
    </r>
  </si>
  <si>
    <t>015010</t>
  </si>
  <si>
    <t>Смирнова А.</t>
  </si>
  <si>
    <r>
      <rPr>
        <b/>
        <sz val="12"/>
        <rFont val="Times New Roman"/>
        <family val="1"/>
        <charset val="204"/>
      </rPr>
      <t>Судьи: С - Ушакова О.А.</t>
    </r>
    <r>
      <rPr>
        <sz val="12"/>
        <rFont val="Times New Roman"/>
        <family val="1"/>
        <charset val="204"/>
      </rPr>
      <t xml:space="preserve"> (ВК, Московская обл.), </t>
    </r>
    <r>
      <rPr>
        <b/>
        <sz val="12"/>
        <rFont val="Times New Roman"/>
        <family val="1"/>
        <charset val="204"/>
      </rPr>
      <t xml:space="preserve">Цветаева С.Н. </t>
    </r>
    <r>
      <rPr>
        <sz val="12"/>
        <rFont val="Times New Roman"/>
        <family val="1"/>
        <charset val="204"/>
      </rPr>
      <t xml:space="preserve">(ВК, Московская обл.), </t>
    </r>
    <r>
      <rPr>
        <b/>
        <sz val="12"/>
        <rFont val="Times New Roman"/>
        <family val="1"/>
        <charset val="204"/>
      </rPr>
      <t>Попов Е.А.</t>
    </r>
    <r>
      <rPr>
        <sz val="12"/>
        <rFont val="Times New Roman"/>
        <family val="1"/>
        <charset val="204"/>
      </rPr>
      <t xml:space="preserve"> (2К, г.Москва).</t>
    </r>
  </si>
  <si>
    <t xml:space="preserve">Выездка </t>
  </si>
  <si>
    <t>ТЕСТ-ПОСАДКА</t>
  </si>
  <si>
    <r>
      <rPr>
        <b/>
        <sz val="11"/>
        <rFont val="Times New Roman"/>
        <family val="1"/>
        <charset val="204"/>
      </rPr>
      <t xml:space="preserve">Судьи: С - Ушакова О.А. </t>
    </r>
    <r>
      <rPr>
        <sz val="11"/>
        <rFont val="Times New Roman"/>
        <family val="1"/>
        <charset val="204"/>
      </rPr>
      <t>(ВК, Московская обл.),</t>
    </r>
    <r>
      <rPr>
        <b/>
        <sz val="11"/>
        <rFont val="Times New Roman"/>
        <family val="1"/>
        <charset val="204"/>
      </rPr>
      <t xml:space="preserve"> Цветаева С.Н. </t>
    </r>
    <r>
      <rPr>
        <sz val="11"/>
        <rFont val="Times New Roman"/>
        <family val="1"/>
        <charset val="204"/>
      </rPr>
      <t xml:space="preserve">(ВК, Московская обл.), </t>
    </r>
    <r>
      <rPr>
        <b/>
        <sz val="11"/>
        <rFont val="Times New Roman"/>
        <family val="1"/>
        <charset val="204"/>
      </rPr>
      <t xml:space="preserve">Попов Е.А. </t>
    </r>
    <r>
      <rPr>
        <sz val="11"/>
        <rFont val="Times New Roman"/>
        <family val="1"/>
        <charset val="204"/>
      </rPr>
      <t>(2К, г.Москва).</t>
    </r>
  </si>
  <si>
    <t>ЛИЧНЫЙ ПРИЗ. ЮНОШИ</t>
  </si>
  <si>
    <t>Зачёты: для юношей, спортсменов-любителей, общий.</t>
  </si>
  <si>
    <t>ПЕРЕЕЗДКА БОЛЬШОГО ПРИЗА</t>
  </si>
  <si>
    <t>ПРЕДВАРИТЕЛЬНЫЙ ПРИЗ В. ДЕТИ</t>
  </si>
  <si>
    <t>ЛИЧНЫЙ ПРИЗ. ДЕТИ</t>
  </si>
  <si>
    <r>
      <t>ДУНЕНКОВА</t>
    </r>
    <r>
      <rPr>
        <sz val="10"/>
        <rFont val="Times New Roman"/>
        <family val="1"/>
        <charset val="204"/>
      </rPr>
      <t xml:space="preserve"> Александра, 2008</t>
    </r>
  </si>
  <si>
    <r>
      <rPr>
        <b/>
        <sz val="10"/>
        <rFont val="Times New Roman"/>
        <family val="1"/>
        <charset val="204"/>
      </rPr>
      <t xml:space="preserve">СЛУПСКАЯ </t>
    </r>
    <r>
      <rPr>
        <sz val="10"/>
        <rFont val="Times New Roman"/>
        <family val="1"/>
        <charset val="204"/>
      </rPr>
      <t>Влада, 2006</t>
    </r>
  </si>
  <si>
    <r>
      <t>СЛУПСКАЯ</t>
    </r>
    <r>
      <rPr>
        <sz val="10"/>
        <rFont val="Times New Roman"/>
        <family val="1"/>
        <charset val="204"/>
      </rPr>
      <t xml:space="preserve"> Влада, 2006</t>
    </r>
  </si>
  <si>
    <t>146803</t>
  </si>
  <si>
    <t>на оформ.</t>
  </si>
  <si>
    <t>Судьи: В - Цветаева С.Н. (ВК, Московская обл.), Ушакова О.А. (ВК, Московская обл.); С - Попов Е.А. (2К, г.Москва).</t>
  </si>
  <si>
    <t>-</t>
  </si>
  <si>
    <t>Судьи: Н - Ушакова О.А. (ВК, Московская обл.), С - Цветаева С.Н. (ВК, Московская обл.), В - Попов Е.А. (2К, г.Москва).</t>
  </si>
  <si>
    <t>I
юн</t>
  </si>
  <si>
    <t>Слупская В.Э.</t>
  </si>
  <si>
    <t>II
юн</t>
  </si>
  <si>
    <t>III
юн</t>
  </si>
  <si>
    <t>исключен</t>
  </si>
  <si>
    <t>Ч/В, Тюменская область</t>
  </si>
  <si>
    <t>МОУ ДОТ СШОР "Пахра", МО</t>
  </si>
  <si>
    <r>
      <rPr>
        <b/>
        <sz val="11"/>
        <rFont val="Times New Roman"/>
        <family val="1"/>
        <charset val="204"/>
      </rPr>
      <t>Судьи: В - Цветаева С.Н.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(ВК, Московская обл.), Ушакова О.А. (ВК, Московская обл.)</t>
    </r>
    <r>
      <rPr>
        <sz val="11"/>
        <rFont val="Times New Roman"/>
        <family val="1"/>
        <charset val="204"/>
      </rPr>
      <t xml:space="preserve">; </t>
    </r>
    <r>
      <rPr>
        <b/>
        <sz val="11"/>
        <rFont val="Times New Roman"/>
        <family val="1"/>
        <charset val="204"/>
      </rPr>
      <t>С - Попов Е.А. (2К, г.Москва).</t>
    </r>
  </si>
  <si>
    <t>Ушакова Е.В.</t>
  </si>
  <si>
    <t>Судьи: Н - Цветаева С.Н. (ВК, Московская обл.), С - Попов Е.А. (2К, г.Москва), В - Ушакова О.А. (ВК, Московская обл.).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</si>
</sst>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8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6"/>
      <name val="Arial"/>
      <family val="2"/>
      <charset val="204"/>
    </font>
    <font>
      <sz val="10"/>
      <name val="Arial Cyr"/>
      <family val="2"/>
    </font>
    <font>
      <b/>
      <sz val="9"/>
      <name val="Times New Roman"/>
      <family val="1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</font>
    <font>
      <sz val="9"/>
      <color indexed="8"/>
      <name val="Times New Roman"/>
      <family val="1"/>
      <charset val="204"/>
    </font>
    <font>
      <sz val="12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Arial"/>
      <family val="2"/>
      <charset val="204"/>
    </font>
    <font>
      <i/>
      <sz val="11"/>
      <name val="Times New Roman"/>
      <family val="1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75">
    <xf numFmtId="0" fontId="0" fillId="0" borderId="0"/>
    <xf numFmtId="0" fontId="25" fillId="2" borderId="0" applyBorder="0" applyProtection="0"/>
    <xf numFmtId="0" fontId="3" fillId="0" borderId="0"/>
    <xf numFmtId="0" fontId="30" fillId="0" borderId="0"/>
    <xf numFmtId="0" fontId="30" fillId="0" borderId="0"/>
    <xf numFmtId="0" fontId="3" fillId="0" borderId="0"/>
    <xf numFmtId="0" fontId="30" fillId="0" borderId="0"/>
    <xf numFmtId="0" fontId="30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9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15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31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0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0" fillId="0" borderId="0"/>
    <xf numFmtId="0" fontId="3" fillId="0" borderId="0"/>
    <xf numFmtId="0" fontId="4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19" fillId="0" borderId="0"/>
    <xf numFmtId="0" fontId="18" fillId="0" borderId="0"/>
    <xf numFmtId="0" fontId="3" fillId="0" borderId="0"/>
    <xf numFmtId="0" fontId="7" fillId="0" borderId="1">
      <alignment horizontal="center" vertical="center"/>
      <protection locked="0"/>
    </xf>
    <xf numFmtId="0" fontId="7" fillId="0" borderId="1">
      <alignment horizontal="center" vertical="center"/>
      <protection locked="0"/>
    </xf>
    <xf numFmtId="0" fontId="7" fillId="0" borderId="1">
      <alignment horizontal="center" vertical="center"/>
      <protection locked="0"/>
    </xf>
    <xf numFmtId="0" fontId="7" fillId="0" borderId="1">
      <alignment horizontal="center" vertical="center"/>
      <protection locked="0"/>
    </xf>
    <xf numFmtId="0" fontId="7" fillId="0" borderId="1">
      <alignment horizontal="center" vertical="center"/>
      <protection locked="0"/>
    </xf>
    <xf numFmtId="0" fontId="4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7" fillId="0" borderId="1">
      <alignment horizontal="center" vertical="center"/>
      <protection locked="0"/>
    </xf>
    <xf numFmtId="0" fontId="7" fillId="0" borderId="1">
      <alignment horizontal="center" vertical="center"/>
      <protection locked="0"/>
    </xf>
    <xf numFmtId="0" fontId="7" fillId="0" borderId="1">
      <alignment horizontal="center" vertical="center"/>
      <protection locked="0"/>
    </xf>
    <xf numFmtId="0" fontId="7" fillId="0" borderId="1">
      <alignment horizontal="center" vertical="center"/>
      <protection locked="0"/>
    </xf>
  </cellStyleXfs>
  <cellXfs count="374">
    <xf numFmtId="0" fontId="0" fillId="0" borderId="0" xfId="0"/>
    <xf numFmtId="0" fontId="3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7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4" fillId="0" borderId="0" xfId="0" applyFont="1"/>
    <xf numFmtId="0" fontId="11" fillId="0" borderId="0" xfId="0" applyFont="1" applyAlignment="1">
      <alignment vertical="top"/>
    </xf>
    <xf numFmtId="0" fontId="12" fillId="0" borderId="0" xfId="0" applyFont="1" applyAlignment="1"/>
    <xf numFmtId="0" fontId="12" fillId="0" borderId="0" xfId="33" applyFont="1" applyAlignment="1"/>
    <xf numFmtId="0" fontId="12" fillId="0" borderId="0" xfId="33" applyFont="1" applyAlignment="1">
      <alignment wrapText="1"/>
    </xf>
    <xf numFmtId="0" fontId="12" fillId="0" borderId="0" xfId="33" applyFont="1" applyBorder="1" applyAlignment="1">
      <alignment horizontal="left"/>
    </xf>
    <xf numFmtId="0" fontId="11" fillId="0" borderId="0" xfId="33" applyFont="1" applyAlignment="1">
      <alignment horizontal="left"/>
    </xf>
    <xf numFmtId="0" fontId="11" fillId="0" borderId="0" xfId="0" applyFont="1" applyAlignment="1"/>
    <xf numFmtId="0" fontId="5" fillId="0" borderId="0" xfId="0" applyFont="1" applyAlignment="1"/>
    <xf numFmtId="0" fontId="12" fillId="0" borderId="0" xfId="0" applyFont="1" applyFill="1" applyBorder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7" fillId="0" borderId="0" xfId="0" applyFont="1" applyAlignment="1"/>
    <xf numFmtId="0" fontId="12" fillId="0" borderId="0" xfId="0" applyFont="1" applyFill="1" applyBorder="1" applyAlignment="1">
      <alignment horizontal="left"/>
    </xf>
    <xf numFmtId="0" fontId="0" fillId="0" borderId="0" xfId="0" applyAlignment="1"/>
    <xf numFmtId="165" fontId="7" fillId="0" borderId="1" xfId="33" applyNumberFormat="1" applyFont="1" applyBorder="1" applyAlignment="1">
      <alignment horizontal="center" vertical="center"/>
    </xf>
    <xf numFmtId="0" fontId="7" fillId="0" borderId="0" xfId="33" applyFont="1" applyBorder="1" applyAlignment="1">
      <alignment horizontal="center" vertical="center"/>
    </xf>
    <xf numFmtId="0" fontId="7" fillId="0" borderId="0" xfId="33" applyNumberFormat="1" applyFont="1" applyBorder="1" applyAlignment="1">
      <alignment horizontal="center" vertical="center"/>
    </xf>
    <xf numFmtId="165" fontId="7" fillId="0" borderId="0" xfId="33" applyNumberFormat="1" applyFont="1" applyBorder="1" applyAlignment="1">
      <alignment horizontal="center" vertical="center"/>
    </xf>
    <xf numFmtId="165" fontId="8" fillId="0" borderId="0" xfId="33" applyNumberFormat="1" applyFont="1" applyBorder="1" applyAlignment="1">
      <alignment horizontal="center" vertical="center"/>
    </xf>
    <xf numFmtId="0" fontId="8" fillId="0" borderId="0" xfId="67" applyFont="1" applyFill="1" applyBorder="1" applyAlignment="1" applyProtection="1">
      <alignment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center" vertical="center" wrapText="1"/>
      <protection locked="0"/>
    </xf>
    <xf numFmtId="0" fontId="3" fillId="0" borderId="0" xfId="33" applyBorder="1" applyAlignment="1">
      <alignment vertical="center"/>
    </xf>
    <xf numFmtId="0" fontId="8" fillId="0" borderId="1" xfId="70" applyFont="1" applyFill="1" applyBorder="1" applyAlignment="1">
      <alignment horizontal="left" vertical="center" wrapText="1"/>
    </xf>
    <xf numFmtId="0" fontId="8" fillId="0" borderId="1" xfId="21" applyFont="1" applyFill="1" applyBorder="1" applyAlignment="1" applyProtection="1">
      <alignment horizontal="left" vertical="center" wrapText="1"/>
      <protection locked="0"/>
    </xf>
    <xf numFmtId="164" fontId="7" fillId="0" borderId="1" xfId="33" applyNumberFormat="1" applyFont="1" applyBorder="1" applyAlignment="1">
      <alignment horizontal="center" vertical="center"/>
    </xf>
    <xf numFmtId="0" fontId="8" fillId="0" borderId="1" xfId="12" applyFont="1" applyFill="1" applyBorder="1" applyAlignment="1">
      <alignment horizontal="left" vertical="center" wrapText="1"/>
    </xf>
    <xf numFmtId="0" fontId="8" fillId="0" borderId="1" xfId="71" applyFont="1" applyFill="1" applyBorder="1" applyAlignment="1">
      <alignment horizontal="left" vertical="center" wrapText="1"/>
    </xf>
    <xf numFmtId="0" fontId="8" fillId="0" borderId="1" xfId="63" applyFont="1" applyFill="1" applyBorder="1" applyAlignment="1">
      <alignment horizontal="left" vertical="center" wrapText="1"/>
    </xf>
    <xf numFmtId="0" fontId="0" fillId="0" borderId="0" xfId="0" applyFill="1"/>
    <xf numFmtId="0" fontId="7" fillId="0" borderId="2" xfId="45" applyFont="1" applyFill="1" applyBorder="1" applyAlignment="1">
      <alignment horizontal="center" vertical="center"/>
    </xf>
    <xf numFmtId="0" fontId="7" fillId="0" borderId="1" xfId="33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8" fillId="0" borderId="1" xfId="34" applyFont="1" applyFill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/>
    </xf>
    <xf numFmtId="0" fontId="8" fillId="0" borderId="1" xfId="74" applyFont="1" applyFill="1" applyBorder="1" applyAlignment="1">
      <alignment horizontal="left" vertical="center" wrapText="1"/>
    </xf>
    <xf numFmtId="0" fontId="8" fillId="0" borderId="1" xfId="75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165" fontId="7" fillId="0" borderId="4" xfId="33" applyNumberFormat="1" applyFont="1" applyBorder="1" applyAlignment="1">
      <alignment horizontal="center" vertical="center"/>
    </xf>
    <xf numFmtId="0" fontId="12" fillId="0" borderId="0" xfId="33" applyFont="1" applyFill="1" applyAlignment="1">
      <alignment wrapText="1"/>
    </xf>
    <xf numFmtId="0" fontId="12" fillId="0" borderId="0" xfId="33" applyFont="1" applyFill="1" applyBorder="1" applyAlignment="1">
      <alignment horizontal="left"/>
    </xf>
    <xf numFmtId="0" fontId="11" fillId="0" borderId="0" xfId="33" applyFont="1" applyFill="1" applyAlignment="1">
      <alignment horizontal="left"/>
    </xf>
    <xf numFmtId="0" fontId="11" fillId="0" borderId="0" xfId="0" applyFont="1" applyFill="1" applyAlignment="1"/>
    <xf numFmtId="0" fontId="12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/>
    <xf numFmtId="0" fontId="12" fillId="0" borderId="0" xfId="0" applyFont="1" applyFill="1" applyAlignment="1">
      <alignment horizontal="left"/>
    </xf>
    <xf numFmtId="0" fontId="11" fillId="0" borderId="5" xfId="33" applyFont="1" applyBorder="1" applyAlignment="1">
      <alignment horizontal="center" vertical="center" textRotation="90"/>
    </xf>
    <xf numFmtId="0" fontId="11" fillId="0" borderId="5" xfId="33" applyFont="1" applyBorder="1" applyAlignment="1">
      <alignment horizontal="center" vertical="center"/>
    </xf>
    <xf numFmtId="165" fontId="8" fillId="0" borderId="4" xfId="33" applyNumberFormat="1" applyFont="1" applyFill="1" applyBorder="1" applyAlignment="1">
      <alignment horizontal="center" vertical="center"/>
    </xf>
    <xf numFmtId="0" fontId="7" fillId="0" borderId="1" xfId="45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12" applyFont="1" applyFill="1" applyBorder="1" applyAlignment="1" applyProtection="1">
      <alignment horizontal="left" vertical="center" wrapText="1"/>
      <protection locked="0"/>
    </xf>
    <xf numFmtId="0" fontId="7" fillId="0" borderId="1" xfId="33" applyNumberFormat="1" applyFont="1" applyBorder="1" applyAlignment="1">
      <alignment horizontal="center" vertical="center"/>
    </xf>
    <xf numFmtId="165" fontId="8" fillId="0" borderId="1" xfId="33" applyNumberFormat="1" applyFont="1" applyBorder="1" applyAlignment="1">
      <alignment horizontal="center" vertical="center"/>
    </xf>
    <xf numFmtId="165" fontId="8" fillId="0" borderId="1" xfId="33" applyNumberFormat="1" applyFont="1" applyFill="1" applyBorder="1" applyAlignment="1">
      <alignment horizontal="center" vertical="center"/>
    </xf>
    <xf numFmtId="0" fontId="8" fillId="0" borderId="1" xfId="73" applyFont="1" applyFill="1" applyBorder="1" applyAlignment="1">
      <alignment horizontal="left" vertical="center" wrapText="1"/>
    </xf>
    <xf numFmtId="0" fontId="7" fillId="0" borderId="0" xfId="45" applyFont="1" applyFill="1" applyBorder="1" applyAlignment="1">
      <alignment horizontal="center" vertical="center"/>
    </xf>
    <xf numFmtId="0" fontId="11" fillId="0" borderId="0" xfId="33" applyNumberFormat="1" applyFont="1" applyFill="1" applyAlignment="1">
      <alignment horizontal="left"/>
    </xf>
    <xf numFmtId="0" fontId="11" fillId="0" borderId="0" xfId="10" applyFont="1" applyFill="1" applyAlignment="1">
      <alignment wrapText="1"/>
    </xf>
    <xf numFmtId="164" fontId="9" fillId="0" borderId="0" xfId="10" applyNumberFormat="1" applyFont="1" applyFill="1" applyBorder="1" applyAlignment="1">
      <alignment horizontal="center" vertical="center"/>
    </xf>
    <xf numFmtId="0" fontId="23" fillId="0" borderId="0" xfId="45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horizontal="center" vertical="center"/>
    </xf>
    <xf numFmtId="164" fontId="7" fillId="0" borderId="1" xfId="10" applyNumberFormat="1" applyFont="1" applyFill="1" applyBorder="1" applyAlignment="1">
      <alignment horizontal="center" vertical="center"/>
    </xf>
    <xf numFmtId="0" fontId="20" fillId="0" borderId="1" xfId="45" applyFont="1" applyFill="1" applyBorder="1" applyAlignment="1">
      <alignment horizontal="center" vertical="center"/>
    </xf>
    <xf numFmtId="0" fontId="7" fillId="0" borderId="1" xfId="10" applyFont="1" applyFill="1" applyBorder="1" applyAlignment="1">
      <alignment horizontal="center" vertical="center"/>
    </xf>
    <xf numFmtId="0" fontId="8" fillId="0" borderId="1" xfId="74" applyFont="1" applyFill="1" applyBorder="1" applyAlignment="1" applyProtection="1">
      <alignment horizontal="left" vertical="center" wrapText="1"/>
      <protection hidden="1"/>
    </xf>
    <xf numFmtId="49" fontId="7" fillId="0" borderId="1" xfId="7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11" fillId="0" borderId="0" xfId="10" applyFont="1" applyFill="1" applyAlignment="1"/>
    <xf numFmtId="49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7" fillId="0" borderId="0" xfId="68" applyFont="1" applyFill="1" applyBorder="1" applyAlignment="1" applyProtection="1">
      <alignment vertical="center" wrapText="1"/>
      <protection locked="0"/>
    </xf>
    <xf numFmtId="0" fontId="8" fillId="0" borderId="0" xfId="34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12" fillId="0" borderId="0" xfId="33" applyFont="1" applyFill="1" applyAlignment="1"/>
    <xf numFmtId="0" fontId="11" fillId="0" borderId="0" xfId="10" applyFont="1" applyFill="1" applyAlignment="1">
      <alignment horizontal="center"/>
    </xf>
    <xf numFmtId="0" fontId="11" fillId="0" borderId="3" xfId="10" applyFont="1" applyFill="1" applyBorder="1" applyAlignment="1">
      <alignment horizontal="center" vertical="center"/>
    </xf>
    <xf numFmtId="0" fontId="11" fillId="0" borderId="3" xfId="33" applyFont="1" applyFill="1" applyBorder="1" applyAlignment="1">
      <alignment horizontal="center" vertical="center" textRotation="90"/>
    </xf>
    <xf numFmtId="0" fontId="8" fillId="0" borderId="4" xfId="0" applyFont="1" applyFill="1" applyBorder="1" applyAlignment="1">
      <alignment horizontal="center" vertical="center"/>
    </xf>
    <xf numFmtId="165" fontId="22" fillId="0" borderId="0" xfId="33" applyNumberFormat="1" applyFont="1" applyFill="1" applyBorder="1" applyAlignment="1">
      <alignment horizontal="center" vertical="center"/>
    </xf>
    <xf numFmtId="165" fontId="10" fillId="0" borderId="0" xfId="33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4" fillId="0" borderId="0" xfId="10" applyFont="1" applyFill="1" applyAlignment="1"/>
    <xf numFmtId="0" fontId="9" fillId="0" borderId="0" xfId="0" applyFont="1" applyFill="1" applyAlignment="1"/>
    <xf numFmtId="0" fontId="8" fillId="0" borderId="1" xfId="65" applyFont="1" applyFill="1" applyBorder="1" applyAlignment="1">
      <alignment horizontal="left" vertical="center" wrapText="1"/>
    </xf>
    <xf numFmtId="49" fontId="13" fillId="0" borderId="1" xfId="12" applyNumberFormat="1" applyFont="1" applyFill="1" applyBorder="1" applyAlignment="1">
      <alignment horizontal="center" vertical="center"/>
    </xf>
    <xf numFmtId="0" fontId="8" fillId="0" borderId="1" xfId="52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7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165" fontId="7" fillId="0" borderId="1" xfId="33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13" fillId="0" borderId="1" xfId="73" applyNumberFormat="1" applyFont="1" applyFill="1" applyBorder="1" applyAlignment="1">
      <alignment horizontal="center" vertical="center" wrapText="1"/>
    </xf>
    <xf numFmtId="49" fontId="27" fillId="0" borderId="1" xfId="5" applyNumberFormat="1" applyFont="1" applyFill="1" applyBorder="1" applyAlignment="1">
      <alignment horizontal="center" vertical="center"/>
    </xf>
    <xf numFmtId="0" fontId="27" fillId="0" borderId="1" xfId="5" applyFont="1" applyFill="1" applyBorder="1" applyAlignment="1">
      <alignment horizontal="center" vertical="center" wrapText="1"/>
    </xf>
    <xf numFmtId="0" fontId="8" fillId="0" borderId="1" xfId="68" applyFont="1" applyFill="1" applyBorder="1" applyAlignment="1" applyProtection="1">
      <alignment vertical="center" wrapText="1"/>
      <protection locked="0"/>
    </xf>
    <xf numFmtId="0" fontId="3" fillId="0" borderId="0" xfId="5"/>
    <xf numFmtId="0" fontId="14" fillId="0" borderId="0" xfId="5" applyFont="1"/>
    <xf numFmtId="0" fontId="11" fillId="0" borderId="0" xfId="5" applyFont="1" applyFill="1" applyAlignment="1"/>
    <xf numFmtId="0" fontId="11" fillId="0" borderId="0" xfId="5" applyFont="1" applyAlignment="1"/>
    <xf numFmtId="0" fontId="5" fillId="0" borderId="0" xfId="5" applyFont="1" applyAlignment="1"/>
    <xf numFmtId="0" fontId="12" fillId="0" borderId="0" xfId="5" applyFont="1" applyBorder="1" applyAlignment="1">
      <alignment vertical="center" wrapText="1"/>
    </xf>
    <xf numFmtId="0" fontId="8" fillId="0" borderId="1" xfId="5" applyFont="1" applyBorder="1" applyAlignment="1">
      <alignment horizontal="center" vertical="center"/>
    </xf>
    <xf numFmtId="0" fontId="7" fillId="0" borderId="0" xfId="5" applyFont="1" applyFill="1" applyBorder="1" applyAlignment="1">
      <alignment horizontal="center" vertical="center"/>
    </xf>
    <xf numFmtId="0" fontId="8" fillId="0" borderId="0" xfId="5" applyFont="1" applyFill="1" applyBorder="1" applyAlignment="1" applyProtection="1">
      <alignment horizontal="left" vertical="center" wrapText="1"/>
      <protection locked="0"/>
    </xf>
    <xf numFmtId="49" fontId="13" fillId="0" borderId="0" xfId="5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" applyFont="1" applyFill="1" applyBorder="1" applyAlignment="1" applyProtection="1">
      <alignment horizontal="center" vertical="center"/>
      <protection locked="0"/>
    </xf>
    <xf numFmtId="0" fontId="5" fillId="0" borderId="0" xfId="5" applyFont="1" applyAlignment="1">
      <alignment vertical="top"/>
    </xf>
    <xf numFmtId="0" fontId="11" fillId="0" borderId="0" xfId="5" applyFont="1" applyAlignment="1">
      <alignment vertical="top"/>
    </xf>
    <xf numFmtId="0" fontId="12" fillId="0" borderId="0" xfId="5" applyFont="1" applyFill="1" applyBorder="1" applyAlignment="1">
      <alignment horizontal="left" vertical="top"/>
    </xf>
    <xf numFmtId="0" fontId="12" fillId="0" borderId="0" xfId="5" applyFont="1" applyFill="1" applyAlignment="1">
      <alignment vertical="top"/>
    </xf>
    <xf numFmtId="0" fontId="11" fillId="0" borderId="0" xfId="5" applyFont="1" applyFill="1" applyAlignment="1">
      <alignment vertical="top"/>
    </xf>
    <xf numFmtId="0" fontId="12" fillId="0" borderId="0" xfId="5" applyFont="1" applyFill="1" applyAlignment="1">
      <alignment horizontal="left" vertical="top"/>
    </xf>
    <xf numFmtId="0" fontId="3" fillId="0" borderId="0" xfId="5" applyAlignment="1"/>
    <xf numFmtId="0" fontId="7" fillId="0" borderId="0" xfId="5" applyFont="1" applyAlignment="1"/>
    <xf numFmtId="0" fontId="12" fillId="0" borderId="0" xfId="5" applyFont="1" applyFill="1" applyBorder="1" applyAlignment="1">
      <alignment horizontal="left"/>
    </xf>
    <xf numFmtId="0" fontId="12" fillId="0" borderId="0" xfId="5" applyFont="1" applyFill="1" applyAlignment="1"/>
    <xf numFmtId="0" fontId="12" fillId="0" borderId="0" xfId="5" applyFont="1" applyFill="1" applyAlignment="1">
      <alignment horizontal="left"/>
    </xf>
    <xf numFmtId="0" fontId="3" fillId="0" borderId="0" xfId="5" applyFont="1" applyFill="1"/>
    <xf numFmtId="0" fontId="3" fillId="0" borderId="0" xfId="5" applyFont="1"/>
    <xf numFmtId="0" fontId="3" fillId="0" borderId="0" xfId="5" applyFill="1"/>
    <xf numFmtId="0" fontId="8" fillId="0" borderId="1" xfId="33" applyFont="1" applyFill="1" applyBorder="1" applyAlignment="1">
      <alignment horizontal="left" vertical="center" wrapText="1"/>
    </xf>
    <xf numFmtId="49" fontId="33" fillId="0" borderId="1" xfId="6" applyNumberFormat="1" applyFont="1" applyFill="1" applyBorder="1" applyAlignment="1">
      <alignment horizontal="center" vertical="center"/>
    </xf>
    <xf numFmtId="0" fontId="33" fillId="0" borderId="1" xfId="6" applyFont="1" applyFill="1" applyBorder="1" applyAlignment="1">
      <alignment horizontal="center" vertical="center"/>
    </xf>
    <xf numFmtId="0" fontId="26" fillId="0" borderId="1" xfId="1" applyFont="1" applyFill="1" applyBorder="1" applyAlignment="1">
      <alignment horizontal="left" vertical="center" wrapText="1"/>
    </xf>
    <xf numFmtId="49" fontId="27" fillId="0" borderId="1" xfId="1" applyNumberFormat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7" fillId="0" borderId="1" xfId="74" applyFont="1" applyFill="1" applyBorder="1" applyAlignment="1">
      <alignment horizontal="center" vertical="center" wrapText="1"/>
    </xf>
    <xf numFmtId="49" fontId="33" fillId="0" borderId="9" xfId="0" applyNumberFormat="1" applyFont="1" applyFill="1" applyBorder="1" applyAlignment="1">
      <alignment horizontal="center" vertical="center"/>
    </xf>
    <xf numFmtId="0" fontId="11" fillId="0" borderId="4" xfId="10" applyFont="1" applyFill="1" applyBorder="1"/>
    <xf numFmtId="164" fontId="7" fillId="0" borderId="4" xfId="10" applyNumberFormat="1" applyFont="1" applyFill="1" applyBorder="1" applyAlignment="1">
      <alignment horizontal="center" vertical="center"/>
    </xf>
    <xf numFmtId="0" fontId="20" fillId="0" borderId="4" xfId="45" applyFont="1" applyFill="1" applyBorder="1" applyAlignment="1">
      <alignment horizontal="center" vertical="center"/>
    </xf>
    <xf numFmtId="0" fontId="7" fillId="0" borderId="4" xfId="10" applyFont="1" applyFill="1" applyBorder="1" applyAlignment="1">
      <alignment horizontal="center" vertical="center"/>
    </xf>
    <xf numFmtId="0" fontId="21" fillId="0" borderId="3" xfId="33" applyFont="1" applyFill="1" applyBorder="1" applyAlignment="1">
      <alignment horizontal="center" vertical="center" wrapText="1"/>
    </xf>
    <xf numFmtId="0" fontId="21" fillId="0" borderId="3" xfId="33" applyFont="1" applyFill="1" applyBorder="1" applyAlignment="1">
      <alignment horizontal="center" vertical="center"/>
    </xf>
    <xf numFmtId="0" fontId="28" fillId="0" borderId="8" xfId="0" applyFont="1" applyBorder="1" applyAlignment="1">
      <alignment vertical="center"/>
    </xf>
    <xf numFmtId="0" fontId="8" fillId="0" borderId="1" xfId="64" applyFont="1" applyFill="1" applyBorder="1" applyAlignment="1">
      <alignment horizontal="left" vertical="center" wrapText="1"/>
    </xf>
    <xf numFmtId="0" fontId="8" fillId="0" borderId="1" xfId="66" applyFont="1" applyFill="1" applyBorder="1" applyAlignment="1" applyProtection="1">
      <alignment vertical="center" wrapText="1"/>
      <protection locked="0"/>
    </xf>
    <xf numFmtId="0" fontId="32" fillId="0" borderId="9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3" xfId="5" applyFont="1" applyBorder="1"/>
    <xf numFmtId="0" fontId="9" fillId="0" borderId="0" xfId="0" applyFont="1" applyFill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0" fillId="0" borderId="1" xfId="0" applyBorder="1"/>
    <xf numFmtId="0" fontId="3" fillId="0" borderId="0" xfId="10"/>
    <xf numFmtId="0" fontId="12" fillId="0" borderId="6" xfId="10" applyFont="1" applyBorder="1" applyAlignment="1"/>
    <xf numFmtId="0" fontId="12" fillId="0" borderId="6" xfId="10" applyFont="1" applyFill="1" applyBorder="1" applyAlignment="1"/>
    <xf numFmtId="0" fontId="7" fillId="0" borderId="0" xfId="10" applyFont="1" applyFill="1" applyAlignment="1">
      <alignment horizontal="center" vertical="center"/>
    </xf>
    <xf numFmtId="0" fontId="7" fillId="0" borderId="0" xfId="10" applyFont="1" applyAlignment="1">
      <alignment horizontal="center" vertical="center"/>
    </xf>
    <xf numFmtId="0" fontId="3" fillId="0" borderId="0" xfId="10" applyAlignment="1"/>
    <xf numFmtId="164" fontId="7" fillId="0" borderId="1" xfId="10" applyNumberFormat="1" applyFont="1" applyBorder="1" applyAlignment="1">
      <alignment horizontal="center" vertical="center"/>
    </xf>
    <xf numFmtId="0" fontId="11" fillId="0" borderId="1" xfId="33" applyFont="1" applyBorder="1" applyAlignment="1">
      <alignment horizontal="center" vertical="center" wrapText="1"/>
    </xf>
    <xf numFmtId="165" fontId="8" fillId="0" borderId="1" xfId="10" applyNumberFormat="1" applyFont="1" applyBorder="1" applyAlignment="1">
      <alignment horizontal="center" vertical="center"/>
    </xf>
    <xf numFmtId="0" fontId="3" fillId="0" borderId="0" xfId="10" applyFill="1"/>
    <xf numFmtId="0" fontId="11" fillId="0" borderId="0" xfId="10" applyFont="1" applyAlignment="1">
      <alignment vertical="top"/>
    </xf>
    <xf numFmtId="0" fontId="11" fillId="0" borderId="0" xfId="10" applyFont="1" applyFill="1" applyAlignment="1">
      <alignment vertical="top"/>
    </xf>
    <xf numFmtId="0" fontId="12" fillId="0" borderId="0" xfId="10" applyFont="1" applyFill="1" applyBorder="1" applyAlignment="1">
      <alignment horizontal="left" vertical="top"/>
    </xf>
    <xf numFmtId="0" fontId="3" fillId="0" borderId="0" xfId="10" applyFill="1" applyAlignment="1">
      <alignment vertical="top"/>
    </xf>
    <xf numFmtId="0" fontId="12" fillId="0" borderId="0" xfId="10" applyFont="1" applyFill="1" applyAlignment="1">
      <alignment vertical="top"/>
    </xf>
    <xf numFmtId="0" fontId="12" fillId="0" borderId="0" xfId="10" applyFont="1" applyFill="1" applyAlignment="1">
      <alignment horizontal="left" vertical="top"/>
    </xf>
    <xf numFmtId="0" fontId="7" fillId="0" borderId="0" xfId="5" applyFont="1"/>
    <xf numFmtId="0" fontId="3" fillId="0" borderId="0" xfId="10" applyAlignment="1">
      <alignment vertical="top"/>
    </xf>
    <xf numFmtId="0" fontId="7" fillId="0" borderId="0" xfId="10" applyFont="1" applyAlignment="1"/>
    <xf numFmtId="0" fontId="7" fillId="0" borderId="0" xfId="10" applyFont="1" applyFill="1" applyAlignment="1"/>
    <xf numFmtId="0" fontId="12" fillId="0" borderId="0" xfId="10" applyFont="1" applyFill="1" applyBorder="1" applyAlignment="1">
      <alignment horizontal="left"/>
    </xf>
    <xf numFmtId="0" fontId="12" fillId="0" borderId="0" xfId="10" applyFont="1" applyFill="1" applyAlignment="1"/>
    <xf numFmtId="0" fontId="12" fillId="0" borderId="0" xfId="10" applyFont="1" applyFill="1" applyAlignment="1">
      <alignment horizontal="left"/>
    </xf>
    <xf numFmtId="0" fontId="5" fillId="0" borderId="0" xfId="10" applyFont="1" applyAlignment="1">
      <alignment vertical="top"/>
    </xf>
    <xf numFmtId="0" fontId="7" fillId="0" borderId="1" xfId="0" applyFont="1" applyFill="1" applyBorder="1" applyAlignment="1">
      <alignment horizontal="left" vertical="center"/>
    </xf>
    <xf numFmtId="49" fontId="13" fillId="0" borderId="1" xfId="72" applyNumberFormat="1" applyFont="1" applyFill="1" applyBorder="1" applyAlignment="1">
      <alignment horizontal="center" vertical="center" wrapText="1"/>
    </xf>
    <xf numFmtId="0" fontId="13" fillId="0" borderId="1" xfId="63" applyFont="1" applyFill="1" applyBorder="1" applyAlignment="1">
      <alignment horizontal="center" vertical="center" wrapText="1"/>
    </xf>
    <xf numFmtId="0" fontId="8" fillId="0" borderId="1" xfId="14" applyFont="1" applyFill="1" applyBorder="1" applyAlignment="1">
      <alignment horizontal="left" vertical="center"/>
    </xf>
    <xf numFmtId="0" fontId="32" fillId="0" borderId="1" xfId="12" applyFont="1" applyFill="1" applyBorder="1" applyAlignment="1">
      <alignment horizontal="center" vertical="center"/>
    </xf>
    <xf numFmtId="49" fontId="13" fillId="0" borderId="1" xfId="74" applyNumberFormat="1" applyFont="1" applyFill="1" applyBorder="1" applyAlignment="1">
      <alignment horizontal="center" vertical="center"/>
    </xf>
    <xf numFmtId="0" fontId="7" fillId="0" borderId="1" xfId="74" applyFont="1" applyFill="1" applyBorder="1" applyAlignment="1">
      <alignment horizontal="center" vertical="center"/>
    </xf>
    <xf numFmtId="0" fontId="8" fillId="0" borderId="1" xfId="81" applyFont="1" applyFill="1" applyBorder="1" applyAlignment="1">
      <alignment horizontal="left" vertical="center" wrapText="1"/>
    </xf>
    <xf numFmtId="49" fontId="7" fillId="0" borderId="1" xfId="63" applyNumberFormat="1" applyFont="1" applyFill="1" applyBorder="1" applyAlignment="1">
      <alignment horizontal="center" vertical="center" wrapText="1"/>
    </xf>
    <xf numFmtId="0" fontId="7" fillId="0" borderId="1" xfId="82" applyFont="1" applyFill="1" applyBorder="1" applyAlignment="1" applyProtection="1">
      <alignment horizontal="center" vertical="center"/>
      <protection locked="0"/>
    </xf>
    <xf numFmtId="0" fontId="8" fillId="0" borderId="1" xfId="68" applyFont="1" applyFill="1" applyBorder="1" applyAlignment="1" applyProtection="1">
      <alignment horizontal="left" vertical="center" wrapText="1"/>
      <protection locked="0"/>
    </xf>
    <xf numFmtId="0" fontId="8" fillId="0" borderId="1" xfId="4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70" applyFont="1" applyFill="1" applyBorder="1" applyAlignment="1">
      <alignment horizontal="center" vertical="center" wrapText="1"/>
    </xf>
    <xf numFmtId="49" fontId="33" fillId="0" borderId="1" xfId="83" applyNumberFormat="1" applyFont="1" applyFill="1" applyBorder="1" applyAlignment="1">
      <alignment horizontal="center" vertical="center"/>
    </xf>
    <xf numFmtId="0" fontId="32" fillId="0" borderId="1" xfId="83" applyFont="1" applyFill="1" applyBorder="1" applyAlignment="1">
      <alignment horizontal="center" vertical="center"/>
    </xf>
    <xf numFmtId="49" fontId="33" fillId="0" borderId="1" xfId="84" applyNumberFormat="1" applyFont="1" applyFill="1" applyBorder="1" applyAlignment="1">
      <alignment horizontal="center" vertical="center"/>
    </xf>
    <xf numFmtId="0" fontId="33" fillId="0" borderId="1" xfId="84" applyFont="1" applyFill="1" applyBorder="1" applyAlignment="1">
      <alignment horizontal="center" vertical="center"/>
    </xf>
    <xf numFmtId="0" fontId="7" fillId="0" borderId="1" xfId="71" applyFont="1" applyFill="1" applyBorder="1" applyAlignment="1">
      <alignment horizontal="center" vertical="center" wrapText="1"/>
    </xf>
    <xf numFmtId="0" fontId="8" fillId="0" borderId="1" xfId="82" applyFont="1" applyFill="1" applyBorder="1" applyAlignment="1" applyProtection="1">
      <alignment horizontal="left" vertical="center" wrapText="1"/>
      <protection locked="0"/>
    </xf>
    <xf numFmtId="49" fontId="33" fillId="0" borderId="1" xfId="12" applyNumberFormat="1" applyFont="1" applyFill="1" applyBorder="1" applyAlignment="1">
      <alignment horizontal="center" vertical="center"/>
    </xf>
    <xf numFmtId="0" fontId="32" fillId="0" borderId="1" xfId="10" applyFont="1" applyFill="1" applyBorder="1" applyAlignment="1">
      <alignment horizontal="center" vertical="center"/>
    </xf>
    <xf numFmtId="0" fontId="7" fillId="0" borderId="1" xfId="68" applyFont="1" applyFill="1" applyBorder="1" applyAlignment="1" applyProtection="1">
      <alignment horizontal="center" vertical="center" wrapText="1"/>
      <protection locked="0"/>
    </xf>
    <xf numFmtId="49" fontId="13" fillId="0" borderId="1" xfId="71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12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0" xfId="68" applyFont="1" applyFill="1" applyBorder="1" applyAlignment="1" applyProtection="1">
      <alignment horizontal="center" vertical="center" wrapText="1"/>
      <protection locked="0"/>
    </xf>
    <xf numFmtId="0" fontId="24" fillId="0" borderId="0" xfId="10" applyFont="1" applyAlignment="1">
      <alignment vertical="center"/>
    </xf>
    <xf numFmtId="0" fontId="24" fillId="0" borderId="0" xfId="10" applyFont="1" applyAlignment="1">
      <alignment horizontal="center" vertical="center"/>
    </xf>
    <xf numFmtId="0" fontId="35" fillId="0" borderId="0" xfId="10" applyFont="1" applyAlignment="1">
      <alignment vertical="center"/>
    </xf>
    <xf numFmtId="0" fontId="5" fillId="0" borderId="0" xfId="10" applyFont="1" applyAlignment="1">
      <alignment horizontal="center"/>
    </xf>
    <xf numFmtId="0" fontId="24" fillId="0" borderId="0" xfId="10" applyFont="1" applyAlignment="1">
      <alignment vertical="top"/>
    </xf>
    <xf numFmtId="164" fontId="8" fillId="0" borderId="1" xfId="10" applyNumberFormat="1" applyFont="1" applyBorder="1" applyAlignment="1">
      <alignment horizontal="center" vertical="center"/>
    </xf>
    <xf numFmtId="0" fontId="9" fillId="0" borderId="0" xfId="1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2" fontId="24" fillId="0" borderId="0" xfId="10" applyNumberFormat="1" applyFont="1" applyAlignment="1">
      <alignment vertical="top"/>
    </xf>
    <xf numFmtId="0" fontId="11" fillId="0" borderId="0" xfId="0" applyFont="1" applyAlignment="1">
      <alignment horizontal="center"/>
    </xf>
    <xf numFmtId="0" fontId="24" fillId="0" borderId="0" xfId="10" applyFont="1" applyAlignment="1"/>
    <xf numFmtId="2" fontId="24" fillId="0" borderId="0" xfId="10" applyNumberFormat="1" applyFont="1" applyAlignment="1"/>
    <xf numFmtId="0" fontId="9" fillId="0" borderId="0" xfId="10" applyFont="1" applyBorder="1" applyAlignment="1">
      <alignment vertical="center"/>
    </xf>
    <xf numFmtId="2" fontId="24" fillId="0" borderId="0" xfId="10" applyNumberFormat="1" applyFont="1" applyAlignment="1">
      <alignment vertical="center"/>
    </xf>
    <xf numFmtId="0" fontId="24" fillId="0" borderId="0" xfId="10" applyFont="1" applyBorder="1" applyAlignment="1">
      <alignment horizontal="right" vertical="center"/>
    </xf>
    <xf numFmtId="0" fontId="24" fillId="0" borderId="0" xfId="10" applyFont="1" applyAlignment="1">
      <alignment horizontal="right" vertical="center"/>
    </xf>
    <xf numFmtId="2" fontId="24" fillId="0" borderId="0" xfId="10" applyNumberFormat="1" applyFont="1" applyAlignment="1">
      <alignment horizontal="right" vertical="center"/>
    </xf>
    <xf numFmtId="2" fontId="24" fillId="0" borderId="0" xfId="10" applyNumberFormat="1" applyFont="1" applyBorder="1" applyAlignment="1">
      <alignment horizontal="right" vertical="center"/>
    </xf>
    <xf numFmtId="1" fontId="24" fillId="0" borderId="0" xfId="10" applyNumberFormat="1" applyFont="1" applyBorder="1" applyAlignment="1">
      <alignment horizontal="right" vertical="center"/>
    </xf>
    <xf numFmtId="1" fontId="24" fillId="0" borderId="0" xfId="10" applyNumberFormat="1" applyFont="1" applyAlignment="1">
      <alignment horizontal="right" vertical="center"/>
    </xf>
    <xf numFmtId="0" fontId="36" fillId="0" borderId="0" xfId="10" applyFont="1" applyFill="1" applyAlignment="1"/>
    <xf numFmtId="0" fontId="36" fillId="0" borderId="0" xfId="10" applyFont="1" applyFill="1" applyAlignment="1">
      <alignment horizontal="center"/>
    </xf>
    <xf numFmtId="0" fontId="11" fillId="0" borderId="0" xfId="10" applyFont="1" applyFill="1" applyBorder="1" applyAlignment="1">
      <alignment horizontal="center"/>
    </xf>
    <xf numFmtId="0" fontId="8" fillId="0" borderId="0" xfId="10" applyFont="1" applyFill="1" applyBorder="1" applyAlignment="1">
      <alignment horizontal="center" vertical="center" textRotation="90"/>
    </xf>
    <xf numFmtId="0" fontId="10" fillId="0" borderId="0" xfId="10" applyFont="1" applyFill="1" applyBorder="1" applyAlignment="1">
      <alignment horizontal="center" vertical="top"/>
    </xf>
    <xf numFmtId="0" fontId="10" fillId="0" borderId="0" xfId="10" applyFont="1" applyFill="1" applyBorder="1" applyAlignment="1">
      <alignment horizontal="center"/>
    </xf>
    <xf numFmtId="0" fontId="10" fillId="0" borderId="0" xfId="10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vertical="center"/>
    </xf>
    <xf numFmtId="1" fontId="7" fillId="0" borderId="0" xfId="10" applyNumberFormat="1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horizontal="center" vertical="center"/>
    </xf>
    <xf numFmtId="0" fontId="24" fillId="0" borderId="0" xfId="10" applyFont="1" applyFill="1" applyBorder="1" applyAlignment="1">
      <alignment horizontal="right" vertical="center"/>
    </xf>
    <xf numFmtId="1" fontId="24" fillId="0" borderId="0" xfId="10" applyNumberFormat="1" applyFont="1" applyFill="1" applyBorder="1" applyAlignment="1">
      <alignment horizontal="left" vertical="center"/>
    </xf>
    <xf numFmtId="0" fontId="37" fillId="0" borderId="0" xfId="10" applyFont="1" applyFill="1" applyBorder="1" applyAlignment="1">
      <alignment horizontal="center" vertical="center"/>
    </xf>
    <xf numFmtId="0" fontId="24" fillId="0" borderId="0" xfId="10" applyFont="1" applyFill="1" applyBorder="1" applyAlignment="1">
      <alignment vertical="center"/>
    </xf>
    <xf numFmtId="0" fontId="24" fillId="0" borderId="0" xfId="10" applyFont="1" applyFill="1" applyBorder="1" applyAlignment="1">
      <alignment horizontal="center" vertical="center"/>
    </xf>
    <xf numFmtId="0" fontId="37" fillId="0" borderId="0" xfId="10" applyFont="1" applyFill="1" applyAlignment="1">
      <alignment horizontal="center" vertical="center"/>
    </xf>
    <xf numFmtId="0" fontId="24" fillId="0" borderId="0" xfId="10" applyFont="1" applyFill="1" applyAlignment="1">
      <alignment vertical="center"/>
    </xf>
    <xf numFmtId="0" fontId="24" fillId="0" borderId="0" xfId="10" applyFont="1" applyFill="1" applyAlignment="1">
      <alignment horizontal="center" vertical="center"/>
    </xf>
    <xf numFmtId="0" fontId="7" fillId="0" borderId="4" xfId="45" applyFont="1" applyFill="1" applyBorder="1" applyAlignment="1">
      <alignment horizontal="center" vertical="center"/>
    </xf>
    <xf numFmtId="164" fontId="7" fillId="0" borderId="4" xfId="33" applyNumberFormat="1" applyFont="1" applyBorder="1" applyAlignment="1">
      <alignment horizontal="center" vertical="center"/>
    </xf>
    <xf numFmtId="0" fontId="7" fillId="0" borderId="4" xfId="33" applyNumberFormat="1" applyFont="1" applyBorder="1" applyAlignment="1">
      <alignment horizontal="center" vertical="center"/>
    </xf>
    <xf numFmtId="0" fontId="7" fillId="0" borderId="4" xfId="33" applyFont="1" applyBorder="1" applyAlignment="1">
      <alignment horizontal="center" vertical="center"/>
    </xf>
    <xf numFmtId="0" fontId="7" fillId="0" borderId="0" xfId="33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/>
    <xf numFmtId="0" fontId="3" fillId="0" borderId="0" xfId="0" applyFont="1" applyFill="1"/>
    <xf numFmtId="0" fontId="7" fillId="0" borderId="22" xfId="45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49" fontId="33" fillId="0" borderId="3" xfId="0" applyNumberFormat="1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164" fontId="7" fillId="0" borderId="20" xfId="10" applyNumberFormat="1" applyFont="1" applyFill="1" applyBorder="1" applyAlignment="1">
      <alignment horizontal="center" vertical="center"/>
    </xf>
    <xf numFmtId="165" fontId="8" fillId="0" borderId="20" xfId="33" applyNumberFormat="1" applyFont="1" applyFill="1" applyBorder="1" applyAlignment="1">
      <alignment horizontal="center" vertical="center"/>
    </xf>
    <xf numFmtId="0" fontId="20" fillId="0" borderId="20" xfId="45" applyFont="1" applyFill="1" applyBorder="1" applyAlignment="1">
      <alignment horizontal="center" vertical="center"/>
    </xf>
    <xf numFmtId="0" fontId="7" fillId="0" borderId="20" xfId="10" applyFont="1" applyFill="1" applyBorder="1" applyAlignment="1">
      <alignment horizontal="center" vertical="center"/>
    </xf>
    <xf numFmtId="0" fontId="8" fillId="0" borderId="9" xfId="74" applyFont="1" applyFill="1" applyBorder="1" applyAlignment="1" applyProtection="1">
      <alignment horizontal="left" vertical="center" wrapText="1"/>
      <protection hidden="1"/>
    </xf>
    <xf numFmtId="0" fontId="21" fillId="0" borderId="1" xfId="33" applyFont="1" applyFill="1" applyBorder="1" applyAlignment="1">
      <alignment horizontal="center" vertical="center" wrapText="1"/>
    </xf>
    <xf numFmtId="0" fontId="21" fillId="0" borderId="1" xfId="33" applyFont="1" applyFill="1" applyBorder="1" applyAlignment="1">
      <alignment horizontal="center" vertical="center"/>
    </xf>
    <xf numFmtId="0" fontId="11" fillId="0" borderId="1" xfId="10" applyFont="1" applyFill="1" applyBorder="1" applyAlignment="1">
      <alignment horizontal="center" vertical="center"/>
    </xf>
    <xf numFmtId="0" fontId="11" fillId="0" borderId="1" xfId="33" applyFont="1" applyFill="1" applyBorder="1" applyAlignment="1">
      <alignment horizontal="center" vertical="center" textRotation="90"/>
    </xf>
    <xf numFmtId="0" fontId="8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8" fillId="0" borderId="3" xfId="65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1" xfId="69" applyFont="1" applyFill="1" applyBorder="1" applyAlignment="1" applyProtection="1">
      <alignment horizontal="center" vertical="center" textRotation="90" wrapText="1"/>
      <protection locked="0"/>
    </xf>
    <xf numFmtId="0" fontId="28" fillId="0" borderId="1" xfId="45" applyFont="1" applyFill="1" applyBorder="1" applyAlignment="1">
      <alignment horizontal="center" vertical="center"/>
    </xf>
    <xf numFmtId="0" fontId="28" fillId="0" borderId="10" xfId="33" applyFont="1" applyBorder="1" applyAlignment="1">
      <alignment horizontal="center" vertical="center"/>
    </xf>
    <xf numFmtId="0" fontId="28" fillId="0" borderId="11" xfId="33" applyFont="1" applyBorder="1" applyAlignment="1">
      <alignment horizontal="center" vertical="center"/>
    </xf>
    <xf numFmtId="0" fontId="28" fillId="0" borderId="8" xfId="33" applyFont="1" applyBorder="1" applyAlignment="1">
      <alignment horizontal="center" vertical="center"/>
    </xf>
    <xf numFmtId="0" fontId="16" fillId="0" borderId="1" xfId="10" applyFont="1" applyBorder="1" applyAlignment="1">
      <alignment horizontal="center" vertical="center" textRotation="90" wrapText="1"/>
    </xf>
    <xf numFmtId="0" fontId="16" fillId="0" borderId="3" xfId="10" applyFont="1" applyBorder="1" applyAlignment="1">
      <alignment horizontal="center" vertical="center" textRotation="90" wrapText="1"/>
    </xf>
    <xf numFmtId="0" fontId="16" fillId="0" borderId="4" xfId="10" applyFont="1" applyBorder="1" applyAlignment="1">
      <alignment horizontal="center" vertical="center" textRotation="90" wrapText="1"/>
    </xf>
    <xf numFmtId="0" fontId="12" fillId="0" borderId="14" xfId="33" applyFont="1" applyBorder="1" applyAlignment="1">
      <alignment horizontal="center" vertical="center" textRotation="90" wrapText="1"/>
    </xf>
    <xf numFmtId="0" fontId="12" fillId="0" borderId="7" xfId="33" applyFont="1" applyBorder="1" applyAlignment="1">
      <alignment horizontal="center" vertical="center" textRotation="90" wrapText="1"/>
    </xf>
    <xf numFmtId="0" fontId="12" fillId="0" borderId="3" xfId="10" applyFont="1" applyBorder="1" applyAlignment="1">
      <alignment horizontal="center" vertical="center" wrapText="1"/>
    </xf>
    <xf numFmtId="0" fontId="12" fillId="0" borderId="4" xfId="10" applyFont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 textRotation="90" wrapText="1"/>
    </xf>
    <xf numFmtId="0" fontId="11" fillId="0" borderId="3" xfId="5" applyFont="1" applyBorder="1"/>
    <xf numFmtId="0" fontId="12" fillId="0" borderId="3" xfId="5" applyFont="1" applyFill="1" applyBorder="1" applyAlignment="1">
      <alignment horizontal="center" vertical="center" wrapText="1"/>
    </xf>
    <xf numFmtId="0" fontId="11" fillId="0" borderId="4" xfId="5" applyFont="1" applyFill="1" applyBorder="1" applyAlignment="1"/>
    <xf numFmtId="0" fontId="12" fillId="0" borderId="4" xfId="5" applyFont="1" applyFill="1" applyBorder="1" applyAlignment="1">
      <alignment horizontal="center" vertical="center" wrapText="1"/>
    </xf>
    <xf numFmtId="0" fontId="12" fillId="0" borderId="18" xfId="33" applyFont="1" applyFill="1" applyBorder="1" applyAlignment="1">
      <alignment horizontal="center" vertical="center" wrapText="1"/>
    </xf>
    <xf numFmtId="0" fontId="12" fillId="0" borderId="19" xfId="33" applyFont="1" applyFill="1" applyBorder="1" applyAlignment="1">
      <alignment horizontal="center" vertical="center" wrapText="1"/>
    </xf>
    <xf numFmtId="0" fontId="12" fillId="0" borderId="15" xfId="33" applyFont="1" applyBorder="1" applyAlignment="1">
      <alignment horizontal="center" vertical="center" wrapText="1"/>
    </xf>
    <xf numFmtId="0" fontId="12" fillId="0" borderId="16" xfId="33" applyFont="1" applyBorder="1" applyAlignment="1">
      <alignment horizontal="center" vertical="center" wrapText="1"/>
    </xf>
    <xf numFmtId="0" fontId="12" fillId="0" borderId="17" xfId="33" applyFont="1" applyBorder="1" applyAlignment="1">
      <alignment horizontal="center" vertical="center" wrapText="1"/>
    </xf>
    <xf numFmtId="0" fontId="12" fillId="0" borderId="14" xfId="33" applyFont="1" applyFill="1" applyBorder="1" applyAlignment="1">
      <alignment horizontal="center" vertical="center" wrapText="1"/>
    </xf>
    <xf numFmtId="0" fontId="12" fillId="0" borderId="7" xfId="33" applyFont="1" applyFill="1" applyBorder="1" applyAlignment="1">
      <alignment horizontal="center" vertical="center" wrapText="1"/>
    </xf>
    <xf numFmtId="0" fontId="12" fillId="0" borderId="12" xfId="10" applyFont="1" applyFill="1" applyBorder="1" applyAlignment="1">
      <alignment horizontal="center" vertical="center" textRotation="90" wrapText="1"/>
    </xf>
    <xf numFmtId="0" fontId="12" fillId="0" borderId="13" xfId="10" applyFont="1" applyFill="1" applyBorder="1" applyAlignment="1">
      <alignment horizontal="center" vertical="center" wrapText="1"/>
    </xf>
    <xf numFmtId="0" fontId="12" fillId="0" borderId="0" xfId="5" applyFont="1" applyBorder="1" applyAlignment="1">
      <alignment horizontal="right"/>
    </xf>
    <xf numFmtId="0" fontId="9" fillId="0" borderId="0" xfId="5" applyFont="1" applyAlignment="1">
      <alignment horizontal="center" vertical="center"/>
    </xf>
    <xf numFmtId="0" fontId="29" fillId="0" borderId="0" xfId="5" applyFont="1" applyAlignment="1">
      <alignment horizontal="center" vertical="center"/>
    </xf>
    <xf numFmtId="0" fontId="12" fillId="0" borderId="0" xfId="5" applyFont="1" applyAlignment="1">
      <alignment horizontal="center" vertical="center"/>
    </xf>
    <xf numFmtId="0" fontId="11" fillId="0" borderId="0" xfId="5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12" fillId="0" borderId="3" xfId="10" applyFont="1" applyBorder="1" applyAlignment="1">
      <alignment horizontal="center" vertical="center" textRotation="90" wrapText="1"/>
    </xf>
    <xf numFmtId="0" fontId="12" fillId="0" borderId="4" xfId="10" applyFont="1" applyBorder="1" applyAlignment="1">
      <alignment horizontal="center" vertical="center" textRotation="90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/>
    <xf numFmtId="0" fontId="12" fillId="0" borderId="4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2" fillId="0" borderId="14" xfId="33" applyFont="1" applyFill="1" applyBorder="1" applyAlignment="1">
      <alignment horizontal="center" vertical="center" textRotation="90" wrapText="1"/>
    </xf>
    <xf numFmtId="0" fontId="12" fillId="0" borderId="7" xfId="33" applyFont="1" applyFill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2" fillId="0" borderId="20" xfId="10" applyFont="1" applyBorder="1" applyAlignment="1">
      <alignment horizontal="center" vertical="center" wrapText="1"/>
    </xf>
    <xf numFmtId="0" fontId="12" fillId="0" borderId="1" xfId="10" applyFont="1" applyBorder="1" applyAlignment="1">
      <alignment horizontal="center" vertical="center" wrapText="1"/>
    </xf>
    <xf numFmtId="0" fontId="12" fillId="0" borderId="3" xfId="10" applyFont="1" applyFill="1" applyBorder="1" applyAlignment="1">
      <alignment horizontal="center" vertical="center" wrapText="1"/>
    </xf>
    <xf numFmtId="0" fontId="12" fillId="0" borderId="20" xfId="10" applyFont="1" applyFill="1" applyBorder="1" applyAlignment="1">
      <alignment horizontal="center" vertical="center" wrapText="1"/>
    </xf>
    <xf numFmtId="0" fontId="12" fillId="0" borderId="1" xfId="10" applyFont="1" applyFill="1" applyBorder="1" applyAlignment="1">
      <alignment horizontal="center" vertical="center" wrapText="1"/>
    </xf>
    <xf numFmtId="0" fontId="12" fillId="0" borderId="9" xfId="33" applyFont="1" applyBorder="1" applyAlignment="1">
      <alignment horizontal="center" vertical="center" textRotation="90" wrapText="1"/>
    </xf>
    <xf numFmtId="0" fontId="9" fillId="0" borderId="0" xfId="10" applyFont="1" applyAlignment="1">
      <alignment horizontal="center" vertical="center"/>
    </xf>
    <xf numFmtId="0" fontId="29" fillId="0" borderId="0" xfId="10" applyFont="1" applyAlignment="1">
      <alignment horizontal="center" vertical="center"/>
    </xf>
    <xf numFmtId="0" fontId="28" fillId="0" borderId="0" xfId="10" applyFont="1" applyAlignment="1">
      <alignment horizontal="center" vertical="center"/>
    </xf>
    <xf numFmtId="0" fontId="12" fillId="0" borderId="0" xfId="10" applyFont="1" applyAlignment="1">
      <alignment horizontal="right"/>
    </xf>
    <xf numFmtId="0" fontId="12" fillId="0" borderId="1" xfId="10" applyFont="1" applyBorder="1" applyAlignment="1">
      <alignment horizontal="center" vertical="center" textRotation="90" wrapText="1"/>
    </xf>
    <xf numFmtId="0" fontId="12" fillId="0" borderId="21" xfId="10" applyFont="1" applyFill="1" applyBorder="1" applyAlignment="1">
      <alignment horizontal="center" vertical="center" wrapText="1"/>
    </xf>
    <xf numFmtId="164" fontId="7" fillId="0" borderId="10" xfId="10" applyNumberFormat="1" applyFont="1" applyFill="1" applyBorder="1" applyAlignment="1">
      <alignment horizontal="center" vertical="center"/>
    </xf>
    <xf numFmtId="164" fontId="7" fillId="0" borderId="11" xfId="10" applyNumberFormat="1" applyFont="1" applyFill="1" applyBorder="1" applyAlignment="1">
      <alignment horizontal="center" vertical="center"/>
    </xf>
    <xf numFmtId="164" fontId="7" fillId="0" borderId="8" xfId="1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16" fillId="0" borderId="1" xfId="10" applyFont="1" applyFill="1" applyBorder="1" applyAlignment="1">
      <alignment horizontal="center" vertical="center" textRotation="90" wrapText="1"/>
    </xf>
    <xf numFmtId="0" fontId="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2" fillId="0" borderId="1" xfId="33" applyFont="1" applyFill="1" applyBorder="1" applyAlignment="1">
      <alignment horizontal="center" vertical="center" wrapText="1"/>
    </xf>
    <xf numFmtId="0" fontId="5" fillId="0" borderId="1" xfId="10" applyFont="1" applyFill="1" applyBorder="1" applyAlignment="1"/>
    <xf numFmtId="0" fontId="11" fillId="0" borderId="0" xfId="0" applyFont="1" applyFill="1" applyAlignment="1">
      <alignment horizontal="center" vertical="center"/>
    </xf>
    <xf numFmtId="0" fontId="12" fillId="0" borderId="6" xfId="10" applyFont="1" applyFill="1" applyBorder="1" applyAlignment="1">
      <alignment horizontal="right"/>
    </xf>
    <xf numFmtId="0" fontId="12" fillId="0" borderId="1" xfId="10" applyFont="1" applyFill="1" applyBorder="1" applyAlignment="1">
      <alignment horizontal="center" vertical="center" textRotation="90" wrapText="1"/>
    </xf>
    <xf numFmtId="0" fontId="11" fillId="0" borderId="1" xfId="10" applyFont="1" applyFill="1" applyBorder="1"/>
    <xf numFmtId="0" fontId="12" fillId="0" borderId="0" xfId="0" applyFont="1" applyFill="1" applyAlignment="1">
      <alignment horizontal="center" vertical="center"/>
    </xf>
    <xf numFmtId="0" fontId="9" fillId="0" borderId="1" xfId="45" applyFont="1" applyFill="1" applyBorder="1" applyAlignment="1">
      <alignment horizontal="center" vertical="center"/>
    </xf>
    <xf numFmtId="0" fontId="16" fillId="0" borderId="3" xfId="10" applyFont="1" applyFill="1" applyBorder="1" applyAlignment="1">
      <alignment horizontal="center" vertical="center" textRotation="90" wrapText="1"/>
    </xf>
    <xf numFmtId="0" fontId="12" fillId="0" borderId="3" xfId="10" applyFont="1" applyFill="1" applyBorder="1" applyAlignment="1">
      <alignment horizontal="center" vertical="center" textRotation="90" wrapText="1"/>
    </xf>
    <xf numFmtId="0" fontId="12" fillId="0" borderId="3" xfId="69" applyFont="1" applyFill="1" applyBorder="1" applyAlignment="1" applyProtection="1">
      <alignment horizontal="center" vertical="center" textRotation="90" wrapText="1"/>
      <protection locked="0"/>
    </xf>
    <xf numFmtId="0" fontId="16" fillId="0" borderId="20" xfId="10" applyFont="1" applyFill="1" applyBorder="1" applyAlignment="1">
      <alignment horizontal="center" vertical="center" textRotation="90" wrapText="1"/>
    </xf>
    <xf numFmtId="0" fontId="5" fillId="0" borderId="3" xfId="10" applyFont="1" applyFill="1" applyBorder="1" applyAlignment="1"/>
    <xf numFmtId="164" fontId="7" fillId="0" borderId="10" xfId="33" applyNumberFormat="1" applyFont="1" applyBorder="1" applyAlignment="1">
      <alignment horizontal="center" vertical="center"/>
    </xf>
    <xf numFmtId="164" fontId="7" fillId="0" borderId="11" xfId="33" applyNumberFormat="1" applyFont="1" applyBorder="1" applyAlignment="1">
      <alignment horizontal="center" vertical="center"/>
    </xf>
    <xf numFmtId="164" fontId="7" fillId="0" borderId="8" xfId="33" applyNumberFormat="1" applyFont="1" applyBorder="1" applyAlignment="1">
      <alignment horizontal="center" vertical="center"/>
    </xf>
    <xf numFmtId="0" fontId="12" fillId="0" borderId="18" xfId="33" applyFont="1" applyBorder="1" applyAlignment="1">
      <alignment horizontal="center" vertical="center" wrapText="1"/>
    </xf>
    <xf numFmtId="0" fontId="12" fillId="0" borderId="19" xfId="33" applyFont="1" applyBorder="1" applyAlignment="1">
      <alignment horizontal="center" vertical="center" wrapText="1"/>
    </xf>
    <xf numFmtId="0" fontId="12" fillId="0" borderId="14" xfId="33" applyFont="1" applyBorder="1" applyAlignment="1">
      <alignment horizontal="center" vertical="center" wrapText="1"/>
    </xf>
    <xf numFmtId="0" fontId="12" fillId="0" borderId="7" xfId="33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4" xfId="0" applyFont="1" applyBorder="1" applyAlignment="1"/>
    <xf numFmtId="0" fontId="12" fillId="0" borderId="12" xfId="10" applyFont="1" applyBorder="1" applyAlignment="1">
      <alignment horizontal="center" vertical="center" textRotation="90" wrapText="1"/>
    </xf>
    <xf numFmtId="0" fontId="12" fillId="0" borderId="13" xfId="1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10" applyFont="1" applyBorder="1" applyAlignment="1">
      <alignment horizontal="right"/>
    </xf>
    <xf numFmtId="0" fontId="11" fillId="0" borderId="0" xfId="10" applyFont="1" applyAlignment="1">
      <alignment horizontal="center" vertical="center"/>
    </xf>
    <xf numFmtId="0" fontId="34" fillId="0" borderId="0" xfId="10" applyFont="1" applyAlignment="1">
      <alignment horizontal="center" vertical="center"/>
    </xf>
  </cellXfs>
  <cellStyles count="175">
    <cellStyle name="Excel_BuiltIn_Пояснение" xfId="1"/>
    <cellStyle name="Normal 2" xfId="2"/>
    <cellStyle name="Обычный" xfId="0" builtinId="0"/>
    <cellStyle name="Обычный 10" xfId="86"/>
    <cellStyle name="Обычный 10 2" xfId="3"/>
    <cellStyle name="Обычный 10 2 2" xfId="87"/>
    <cellStyle name="Обычный 10 3" xfId="4"/>
    <cellStyle name="Обычный 10 3 2" xfId="88"/>
    <cellStyle name="Обычный 10 4" xfId="89"/>
    <cellStyle name="Обычный 10 4 2" xfId="90"/>
    <cellStyle name="Обычный 10 5" xfId="91"/>
    <cellStyle name="Обычный 11" xfId="92"/>
    <cellStyle name="Обычный 11 10" xfId="5"/>
    <cellStyle name="Обычный 11 2" xfId="83"/>
    <cellStyle name="Обычный 12" xfId="93"/>
    <cellStyle name="Обычный 13" xfId="84"/>
    <cellStyle name="Обычный 14" xfId="6"/>
    <cellStyle name="Обычный 14 2" xfId="94"/>
    <cellStyle name="Обычный 15" xfId="7"/>
    <cellStyle name="Обычный 15 2" xfId="95"/>
    <cellStyle name="Обычный 16" xfId="96"/>
    <cellStyle name="Обычный 16 2" xfId="97"/>
    <cellStyle name="Обычный 2" xfId="8"/>
    <cellStyle name="Обычный 2 10" xfId="85"/>
    <cellStyle name="Обычный 2 10 2" xfId="98"/>
    <cellStyle name="Обычный 2 11" xfId="9"/>
    <cellStyle name="Обычный 2 2" xfId="10"/>
    <cellStyle name="Обычный 2 2 10" xfId="11"/>
    <cellStyle name="Обычный 2 2 11" xfId="99"/>
    <cellStyle name="Обычный 2 2 12" xfId="100"/>
    <cellStyle name="Обычный 2 2 12 2" xfId="101"/>
    <cellStyle name="Обычный 2 2 2" xfId="12"/>
    <cellStyle name="Обычный 2 2 3" xfId="13"/>
    <cellStyle name="Обычный 2 2 4" xfId="14"/>
    <cellStyle name="Обычный 2 2 5" xfId="15"/>
    <cellStyle name="Обычный 2 2 5 2" xfId="102"/>
    <cellStyle name="Обычный 2 2 5 2 2" xfId="103"/>
    <cellStyle name="Обычный 2 2 5 2 2 2" xfId="104"/>
    <cellStyle name="Обычный 2 2 5 2 2 2 2" xfId="105"/>
    <cellStyle name="Обычный 2 2 5 2 3" xfId="106"/>
    <cellStyle name="Обычный 2 2 5 3" xfId="107"/>
    <cellStyle name="Обычный 2 2 5 3 2" xfId="108"/>
    <cellStyle name="Обычный 2 2 6" xfId="16"/>
    <cellStyle name="Обычный 2 2 7" xfId="17"/>
    <cellStyle name="Обычный 2 2 8" xfId="18"/>
    <cellStyle name="Обычный 2 2 9" xfId="19"/>
    <cellStyle name="Обычный 2 3" xfId="20"/>
    <cellStyle name="Обычный 2 3 2" xfId="21"/>
    <cellStyle name="Обычный 2 4" xfId="22"/>
    <cellStyle name="Обычный 2 4 2" xfId="23"/>
    <cellStyle name="Обычный 2 4 3" xfId="24"/>
    <cellStyle name="Обычный 2 4 3 2" xfId="109"/>
    <cellStyle name="Обычный 2 4 3 2 2" xfId="110"/>
    <cellStyle name="Обычный 2 4 3 2 2 2" xfId="111"/>
    <cellStyle name="Обычный 2 4 3 2 2 2 2" xfId="112"/>
    <cellStyle name="Обычный 2 4 3 2 3" xfId="113"/>
    <cellStyle name="Обычный 2 4 3 3" xfId="114"/>
    <cellStyle name="Обычный 2 4 3 3 2" xfId="115"/>
    <cellStyle name="Обычный 2 4 4" xfId="25"/>
    <cellStyle name="Обычный 2 4 5" xfId="26"/>
    <cellStyle name="Обычный 2 4 6" xfId="27"/>
    <cellStyle name="Обычный 2 4 7" xfId="116"/>
    <cellStyle name="Обычный 2 4 8" xfId="117"/>
    <cellStyle name="Обычный 2 4 8 2" xfId="118"/>
    <cellStyle name="Обычный 2 5" xfId="28"/>
    <cellStyle name="Обычный 2 5 2" xfId="119"/>
    <cellStyle name="Обычный 2 5 2 2" xfId="120"/>
    <cellStyle name="Обычный 2 5 2 2 2" xfId="121"/>
    <cellStyle name="Обычный 2 5 2 2 2 2" xfId="122"/>
    <cellStyle name="Обычный 2 5 2 3" xfId="123"/>
    <cellStyle name="Обычный 2 5 3" xfId="124"/>
    <cellStyle name="Обычный 2 5 3 2" xfId="125"/>
    <cellStyle name="Обычный 2 6" xfId="29"/>
    <cellStyle name="Обычный 2 7" xfId="30"/>
    <cellStyle name="Обычный 2 8" xfId="31"/>
    <cellStyle name="Обычный 2 9" xfId="126"/>
    <cellStyle name="Обычный 2_Выездка ноябрь 2010 г." xfId="32"/>
    <cellStyle name="Обычный 3" xfId="33"/>
    <cellStyle name="Обычный 3 2" xfId="34"/>
    <cellStyle name="Обычный 3 2 10" xfId="127"/>
    <cellStyle name="Обычный 3 2 2" xfId="35"/>
    <cellStyle name="Обычный 3 2 2 2" xfId="36"/>
    <cellStyle name="Обычный 3 2 2 2 2" xfId="128"/>
    <cellStyle name="Обычный 3 2 2 2 2 2" xfId="129"/>
    <cellStyle name="Обычный 3 2 2 2 2 2 2" xfId="130"/>
    <cellStyle name="Обычный 3 2 2 2 2 2 2 2" xfId="131"/>
    <cellStyle name="Обычный 3 2 2 2 2 2 2 2 2" xfId="132"/>
    <cellStyle name="Обычный 3 2 2 2 2 2 3" xfId="133"/>
    <cellStyle name="Обычный 3 2 2 2 2 3" xfId="134"/>
    <cellStyle name="Обычный 3 2 2 2 2 3 2" xfId="135"/>
    <cellStyle name="Обычный 3 2 2 2 3" xfId="136"/>
    <cellStyle name="Обычный 3 2 2 2 3 2" xfId="137"/>
    <cellStyle name="Обычный 3 2 2 3" xfId="37"/>
    <cellStyle name="Обычный 3 2 2 3 2" xfId="138"/>
    <cellStyle name="Обычный 3 2 2 3 2 2" xfId="139"/>
    <cellStyle name="Обычный 3 2 2 3 2 2 2" xfId="140"/>
    <cellStyle name="Обычный 3 2 2 3 2 2 2 2" xfId="141"/>
    <cellStyle name="Обычный 3 2 2 3 2 3" xfId="142"/>
    <cellStyle name="Обычный 3 2 2 3 3" xfId="143"/>
    <cellStyle name="Обычный 3 2 2 3 3 2" xfId="144"/>
    <cellStyle name="Обычный 3 2 2 4" xfId="38"/>
    <cellStyle name="Обычный 3 2 2 5" xfId="39"/>
    <cellStyle name="Обычный 3 2 2 6" xfId="40"/>
    <cellStyle name="Обычный 3 2 2 7" xfId="41"/>
    <cellStyle name="Обычный 3 2 2 7 2" xfId="42"/>
    <cellStyle name="Обычный 3 2 2 8" xfId="145"/>
    <cellStyle name="Обычный 3 3 2" xfId="43"/>
    <cellStyle name="Обычный 3 4" xfId="44"/>
    <cellStyle name="Обычный 4" xfId="45"/>
    <cellStyle name="Обычный 4 2" xfId="46"/>
    <cellStyle name="Обычный 4 2 2" xfId="47"/>
    <cellStyle name="Обычный 4 2 3" xfId="146"/>
    <cellStyle name="Обычный 4 2 4" xfId="147"/>
    <cellStyle name="Обычный 4 3" xfId="148"/>
    <cellStyle name="Обычный 4 4" xfId="149"/>
    <cellStyle name="Обычный 5" xfId="48"/>
    <cellStyle name="Обычный 6" xfId="49"/>
    <cellStyle name="Обычный 6 2" xfId="50"/>
    <cellStyle name="Обычный 6 2 2" xfId="51"/>
    <cellStyle name="Обычный 6 3" xfId="52"/>
    <cellStyle name="Обычный 6 3 2" xfId="53"/>
    <cellStyle name="Обычный 6 3 2 2" xfId="150"/>
    <cellStyle name="Обычный 6 3 2 2 2" xfId="151"/>
    <cellStyle name="Обычный 6 3 2 3" xfId="152"/>
    <cellStyle name="Обычный 6 3 3" xfId="153"/>
    <cellStyle name="Обычный 6 3 3 2" xfId="154"/>
    <cellStyle name="Обычный 6 3 4" xfId="155"/>
    <cellStyle name="Обычный 6 4" xfId="54"/>
    <cellStyle name="Обычный 7" xfId="156"/>
    <cellStyle name="Обычный 7 2" xfId="55"/>
    <cellStyle name="Обычный 7 3" xfId="56"/>
    <cellStyle name="Обычный 7 3 2" xfId="157"/>
    <cellStyle name="Обычный 7 3 2 2" xfId="158"/>
    <cellStyle name="Обычный 7 3 2 2 2" xfId="159"/>
    <cellStyle name="Обычный 7 3 2 2 2 2" xfId="160"/>
    <cellStyle name="Обычный 7 3 2 2 2 2 2" xfId="161"/>
    <cellStyle name="Обычный 7 3 2 2 3" xfId="162"/>
    <cellStyle name="Обычный 7 3 2 3" xfId="163"/>
    <cellStyle name="Обычный 7 3 2 3 2" xfId="164"/>
    <cellStyle name="Обычный 7 3 3" xfId="165"/>
    <cellStyle name="Обычный 7 3 3 2" xfId="166"/>
    <cellStyle name="Обычный 7 4" xfId="57"/>
    <cellStyle name="Обычный 7 5" xfId="58"/>
    <cellStyle name="Обычный 7 6" xfId="59"/>
    <cellStyle name="Обычный 7 7" xfId="167"/>
    <cellStyle name="Обычный 8" xfId="60"/>
    <cellStyle name="Обычный 8 2" xfId="61"/>
    <cellStyle name="Обычный 8 2 2" xfId="168"/>
    <cellStyle name="Обычный 8 2 2 2" xfId="169"/>
    <cellStyle name="Обычный 8 2 3" xfId="170"/>
    <cellStyle name="Обычный 9" xfId="62"/>
    <cellStyle name="Обычный_Выездка ноябрь 2010 г. 2 2 2" xfId="63"/>
    <cellStyle name="Обычный_Выездка ноябрь 2010 г. 2 2 2 2 2" xfId="81"/>
    <cellStyle name="Обычный_Детские выездка.xls5" xfId="64"/>
    <cellStyle name="Обычный_конкур f 2" xfId="65"/>
    <cellStyle name="Обычный_конкур К 3" xfId="66"/>
    <cellStyle name="Обычный_конкур1" xfId="67"/>
    <cellStyle name="Обычный_конкур1 2" xfId="68"/>
    <cellStyle name="Обычный_Лист Microsoft Excel" xfId="69"/>
    <cellStyle name="Обычный_Лист Microsoft Excel 2" xfId="82"/>
    <cellStyle name="Обычный_Лист1 2" xfId="70"/>
    <cellStyle name="Обычный_Лист1 2 2 2" xfId="71"/>
    <cellStyle name="Обычный_Нижний-10" xfId="72"/>
    <cellStyle name="Обычный_Россия (В) юниоры" xfId="73"/>
    <cellStyle name="Обычный_Тех.рез.езда молод.лош." xfId="74"/>
    <cellStyle name="Обычный_ЧМ выездка" xfId="75"/>
    <cellStyle name="то" xfId="76"/>
    <cellStyle name="то 2" xfId="77"/>
    <cellStyle name="то 2 2" xfId="171"/>
    <cellStyle name="то 2 2 2" xfId="172"/>
    <cellStyle name="то 3" xfId="78"/>
    <cellStyle name="то 3 2" xfId="173"/>
    <cellStyle name="то 4" xfId="79"/>
    <cellStyle name="то 4 2" xfId="174"/>
    <cellStyle name="то 5" xfId="8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4</xdr:col>
      <xdr:colOff>361950</xdr:colOff>
      <xdr:row>2</xdr:row>
      <xdr:rowOff>0</xdr:rowOff>
    </xdr:to>
    <xdr:pic>
      <xdr:nvPicPr>
        <xdr:cNvPr id="2" name="Рисунок 2" descr="Конкор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364105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160020</xdr:colOff>
      <xdr:row>0</xdr:row>
      <xdr:rowOff>0</xdr:rowOff>
    </xdr:from>
    <xdr:to>
      <xdr:col>21</xdr:col>
      <xdr:colOff>552450</xdr:colOff>
      <xdr:row>3</xdr:row>
      <xdr:rowOff>19050</xdr:rowOff>
    </xdr:to>
    <xdr:pic>
      <xdr:nvPicPr>
        <xdr:cNvPr id="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0020" y="0"/>
          <a:ext cx="1169670" cy="1230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83820</xdr:colOff>
      <xdr:row>0</xdr:row>
      <xdr:rowOff>0</xdr:rowOff>
    </xdr:from>
    <xdr:to>
      <xdr:col>16</xdr:col>
      <xdr:colOff>541020</xdr:colOff>
      <xdr:row>3</xdr:row>
      <xdr:rowOff>152400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08080" y="0"/>
          <a:ext cx="137160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236220</xdr:colOff>
      <xdr:row>2</xdr:row>
      <xdr:rowOff>144780</xdr:rowOff>
    </xdr:to>
    <xdr:pic>
      <xdr:nvPicPr>
        <xdr:cNvPr id="3" name="Рисунок 2" descr="Конкорд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0510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tabSelected="1" view="pageBreakPreview" zoomScale="80" zoomScaleSheetLayoutView="80" workbookViewId="0">
      <selection activeCell="A14" sqref="A14:XFD14"/>
    </sheetView>
  </sheetViews>
  <sheetFormatPr defaultColWidth="9.140625" defaultRowHeight="12.75"/>
  <cols>
    <col min="1" max="1" width="4.7109375" style="115" customWidth="1"/>
    <col min="2" max="2" width="6.7109375" style="115" hidden="1" customWidth="1"/>
    <col min="3" max="3" width="24.7109375" style="139" customWidth="1"/>
    <col min="4" max="4" width="8.7109375" style="139" hidden="1" customWidth="1"/>
    <col min="5" max="5" width="6.7109375" style="139" customWidth="1"/>
    <col min="6" max="6" width="36.7109375" style="139" customWidth="1"/>
    <col min="7" max="7" width="8.7109375" style="139" hidden="1" customWidth="1"/>
    <col min="8" max="8" width="17.7109375" style="139" hidden="1" customWidth="1"/>
    <col min="9" max="9" width="22.7109375" style="139" customWidth="1"/>
    <col min="10" max="10" width="6.7109375" style="115" customWidth="1"/>
    <col min="11" max="11" width="8.7109375" style="115" customWidth="1"/>
    <col min="12" max="12" width="4.7109375" style="115" customWidth="1"/>
    <col min="13" max="13" width="6.7109375" style="115" customWidth="1"/>
    <col min="14" max="14" width="8.7109375" style="115" customWidth="1"/>
    <col min="15" max="15" width="4.7109375" style="115" customWidth="1"/>
    <col min="16" max="16" width="6.7109375" style="115" customWidth="1"/>
    <col min="17" max="17" width="8.7109375" style="115" customWidth="1"/>
    <col min="18" max="20" width="4.7109375" style="115" customWidth="1"/>
    <col min="21" max="21" width="6.7109375" style="115" customWidth="1"/>
    <col min="22" max="22" width="8.7109375" style="115" customWidth="1"/>
    <col min="23" max="23" width="6.7109375" style="115" hidden="1" customWidth="1"/>
    <col min="24" max="16384" width="9.140625" style="115"/>
  </cols>
  <sheetData>
    <row r="1" spans="1:25" ht="31.9" customHeight="1">
      <c r="A1" s="306" t="s">
        <v>37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</row>
    <row r="2" spans="1:25" s="116" customFormat="1" ht="31.9" customHeight="1">
      <c r="A2" s="307" t="s">
        <v>107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</row>
    <row r="3" spans="1:25" s="116" customFormat="1" ht="31.9" customHeight="1">
      <c r="A3" s="306" t="s">
        <v>7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</row>
    <row r="4" spans="1:25" ht="31.9" customHeight="1">
      <c r="A4" s="306" t="s">
        <v>14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</row>
    <row r="5" spans="1:25" ht="31.9" customHeight="1">
      <c r="A5" s="308" t="s">
        <v>309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</row>
    <row r="6" spans="1:25" s="119" customFormat="1" ht="31.9" customHeight="1">
      <c r="A6" s="9" t="s">
        <v>27</v>
      </c>
      <c r="B6" s="9"/>
      <c r="C6" s="53"/>
      <c r="D6" s="54"/>
      <c r="E6" s="54"/>
      <c r="F6" s="55"/>
      <c r="G6" s="117"/>
      <c r="H6" s="117"/>
      <c r="I6" s="117"/>
      <c r="J6" s="118"/>
      <c r="K6" s="118"/>
      <c r="L6" s="118"/>
      <c r="M6" s="118"/>
      <c r="N6" s="118"/>
      <c r="O6" s="118"/>
      <c r="P6" s="118"/>
      <c r="Q6" s="118"/>
      <c r="R6" s="305" t="s">
        <v>108</v>
      </c>
      <c r="S6" s="305"/>
      <c r="T6" s="305"/>
      <c r="U6" s="305"/>
      <c r="V6" s="305"/>
      <c r="W6" s="305"/>
    </row>
    <row r="7" spans="1:25" ht="20.100000000000001" customHeight="1">
      <c r="A7" s="287" t="s">
        <v>1</v>
      </c>
      <c r="B7" s="279" t="s">
        <v>15</v>
      </c>
      <c r="C7" s="301" t="s">
        <v>12</v>
      </c>
      <c r="D7" s="293" t="s">
        <v>10</v>
      </c>
      <c r="E7" s="303" t="s">
        <v>9</v>
      </c>
      <c r="F7" s="293" t="s">
        <v>13</v>
      </c>
      <c r="G7" s="293" t="s">
        <v>10</v>
      </c>
      <c r="H7" s="293" t="s">
        <v>8</v>
      </c>
      <c r="I7" s="296" t="s">
        <v>4</v>
      </c>
      <c r="J7" s="298" t="s">
        <v>28</v>
      </c>
      <c r="K7" s="299"/>
      <c r="L7" s="300"/>
      <c r="M7" s="298" t="s">
        <v>5</v>
      </c>
      <c r="N7" s="299"/>
      <c r="O7" s="300"/>
      <c r="P7" s="298" t="s">
        <v>29</v>
      </c>
      <c r="Q7" s="299"/>
      <c r="R7" s="300"/>
      <c r="S7" s="284" t="s">
        <v>17</v>
      </c>
      <c r="T7" s="285" t="s">
        <v>18</v>
      </c>
      <c r="U7" s="287" t="s">
        <v>6</v>
      </c>
      <c r="V7" s="289" t="s">
        <v>16</v>
      </c>
      <c r="W7" s="291" t="s">
        <v>32</v>
      </c>
    </row>
    <row r="8" spans="1:25" ht="39.950000000000003" customHeight="1">
      <c r="A8" s="288"/>
      <c r="B8" s="279"/>
      <c r="C8" s="302"/>
      <c r="D8" s="294"/>
      <c r="E8" s="304"/>
      <c r="F8" s="295"/>
      <c r="G8" s="294"/>
      <c r="H8" s="295"/>
      <c r="I8" s="297"/>
      <c r="J8" s="62" t="s">
        <v>11</v>
      </c>
      <c r="K8" s="63" t="s">
        <v>0</v>
      </c>
      <c r="L8" s="62" t="s">
        <v>1</v>
      </c>
      <c r="M8" s="62" t="s">
        <v>11</v>
      </c>
      <c r="N8" s="63" t="s">
        <v>0</v>
      </c>
      <c r="O8" s="62" t="s">
        <v>1</v>
      </c>
      <c r="P8" s="62" t="s">
        <v>11</v>
      </c>
      <c r="Q8" s="63" t="s">
        <v>0</v>
      </c>
      <c r="R8" s="62" t="s">
        <v>1</v>
      </c>
      <c r="S8" s="284"/>
      <c r="T8" s="286"/>
      <c r="U8" s="288"/>
      <c r="V8" s="290"/>
      <c r="W8" s="292"/>
      <c r="Y8" s="120"/>
    </row>
    <row r="9" spans="1:25" ht="31.9" customHeight="1">
      <c r="A9" s="281" t="s">
        <v>299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3"/>
      <c r="W9" s="160"/>
      <c r="Y9" s="120"/>
    </row>
    <row r="10" spans="1:25" ht="31.9" customHeight="1">
      <c r="A10" s="65"/>
      <c r="B10" s="45" t="s">
        <v>167</v>
      </c>
      <c r="C10" s="195" t="s">
        <v>168</v>
      </c>
      <c r="D10" s="51" t="s">
        <v>169</v>
      </c>
      <c r="E10" s="48" t="s">
        <v>20</v>
      </c>
      <c r="F10" s="2" t="s">
        <v>170</v>
      </c>
      <c r="G10" s="51" t="s">
        <v>171</v>
      </c>
      <c r="H10" s="49" t="s">
        <v>172</v>
      </c>
      <c r="I10" s="50" t="s">
        <v>173</v>
      </c>
      <c r="J10" s="36">
        <v>312</v>
      </c>
      <c r="K10" s="22">
        <f>ROUND(J10/4.7,5)</f>
        <v>66.382980000000003</v>
      </c>
      <c r="L10" s="79"/>
      <c r="M10" s="36">
        <v>302.5</v>
      </c>
      <c r="N10" s="22">
        <f>ROUND(M10/4.7,5)</f>
        <v>64.361699999999999</v>
      </c>
      <c r="O10" s="79"/>
      <c r="P10" s="36">
        <v>299</v>
      </c>
      <c r="Q10" s="22">
        <f>ROUND(P10/4.7,5)</f>
        <v>63.617019999999997</v>
      </c>
      <c r="R10" s="79"/>
      <c r="S10" s="42"/>
      <c r="T10" s="42"/>
      <c r="U10" s="36">
        <f>J10+M10+P10</f>
        <v>913.5</v>
      </c>
      <c r="V10" s="69">
        <f>ROUND(U10/4.7/3,5)</f>
        <v>64.787229999999994</v>
      </c>
      <c r="W10" s="121"/>
    </row>
    <row r="11" spans="1:25" ht="31.9" customHeight="1">
      <c r="A11" s="280" t="s">
        <v>297</v>
      </c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121"/>
    </row>
    <row r="12" spans="1:25" ht="31.9" customHeight="1">
      <c r="A12" s="253"/>
      <c r="B12" s="48">
        <v>2006</v>
      </c>
      <c r="C12" s="35" t="s">
        <v>288</v>
      </c>
      <c r="D12" s="51" t="s">
        <v>289</v>
      </c>
      <c r="E12" s="48">
        <v>1</v>
      </c>
      <c r="F12" s="66" t="s">
        <v>290</v>
      </c>
      <c r="G12" s="51" t="s">
        <v>291</v>
      </c>
      <c r="H12" s="49" t="s">
        <v>292</v>
      </c>
      <c r="I12" s="50" t="s">
        <v>21</v>
      </c>
      <c r="J12" s="254">
        <v>234</v>
      </c>
      <c r="K12" s="52">
        <f>ROUND(J12/3.4,5)</f>
        <v>68.823530000000005</v>
      </c>
      <c r="L12" s="255"/>
      <c r="M12" s="254">
        <v>233</v>
      </c>
      <c r="N12" s="52">
        <f>ROUND(M12/3.4,5)</f>
        <v>68.529409999999999</v>
      </c>
      <c r="O12" s="255"/>
      <c r="P12" s="254">
        <v>232.5</v>
      </c>
      <c r="Q12" s="52">
        <f>ROUND(P12/3.4,5)</f>
        <v>68.382350000000002</v>
      </c>
      <c r="R12" s="255"/>
      <c r="S12" s="256"/>
      <c r="T12" s="256"/>
      <c r="U12" s="254">
        <f>J12+M12+P12</f>
        <v>699.5</v>
      </c>
      <c r="V12" s="64">
        <f>ROUND(U12/3.4/3,5)</f>
        <v>68.578429999999997</v>
      </c>
      <c r="W12" s="121"/>
    </row>
    <row r="13" spans="1:25" ht="30" customHeight="1">
      <c r="A13" s="281" t="s">
        <v>41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3"/>
      <c r="W13" s="126"/>
    </row>
    <row r="14" spans="1:25" ht="30" customHeight="1">
      <c r="A14" s="65">
        <v>1</v>
      </c>
      <c r="B14" s="45" t="s">
        <v>153</v>
      </c>
      <c r="C14" s="39" t="s">
        <v>154</v>
      </c>
      <c r="D14" s="51" t="s">
        <v>155</v>
      </c>
      <c r="E14" s="48" t="s">
        <v>38</v>
      </c>
      <c r="F14" s="2" t="s">
        <v>156</v>
      </c>
      <c r="G14" s="51" t="s">
        <v>157</v>
      </c>
      <c r="H14" s="49" t="s">
        <v>158</v>
      </c>
      <c r="I14" s="50" t="s">
        <v>43</v>
      </c>
      <c r="J14" s="36">
        <v>236</v>
      </c>
      <c r="K14" s="22">
        <f t="shared" ref="K14" si="0">ROUND(J14/3.4,5)</f>
        <v>69.411760000000001</v>
      </c>
      <c r="L14" s="79">
        <v>1</v>
      </c>
      <c r="M14" s="36">
        <v>226</v>
      </c>
      <c r="N14" s="22">
        <f t="shared" ref="N14" si="1">ROUND(M14/3.4,5)</f>
        <v>66.470590000000001</v>
      </c>
      <c r="O14" s="79">
        <v>1</v>
      </c>
      <c r="P14" s="36">
        <v>221.5</v>
      </c>
      <c r="Q14" s="22">
        <f t="shared" ref="Q14" si="2">ROUND(P14/3.4,5)</f>
        <v>65.147059999999996</v>
      </c>
      <c r="R14" s="79">
        <v>1</v>
      </c>
      <c r="S14" s="42"/>
      <c r="T14" s="42"/>
      <c r="U14" s="36">
        <f t="shared" ref="U14" si="3">J14+M14+P14</f>
        <v>683.5</v>
      </c>
      <c r="V14" s="69">
        <f t="shared" ref="V14" si="4">ROUND(U14/3.4/3,5)</f>
        <v>67.009799999999998</v>
      </c>
      <c r="W14" s="126"/>
    </row>
    <row r="15" spans="1:25" ht="30" customHeight="1">
      <c r="A15" s="23"/>
      <c r="B15" s="23"/>
      <c r="C15" s="27"/>
      <c r="D15" s="122"/>
      <c r="E15" s="122"/>
      <c r="F15" s="123"/>
      <c r="G15" s="124"/>
      <c r="H15" s="125"/>
      <c r="I15" s="32"/>
      <c r="J15" s="24"/>
      <c r="K15" s="25"/>
      <c r="L15" s="24"/>
      <c r="M15" s="24"/>
      <c r="N15" s="25"/>
      <c r="O15" s="24"/>
      <c r="P15" s="24"/>
      <c r="Q15" s="25"/>
      <c r="R15" s="24"/>
      <c r="S15" s="33"/>
      <c r="T15" s="33"/>
      <c r="U15" s="24"/>
      <c r="V15" s="26"/>
      <c r="W15" s="126"/>
    </row>
    <row r="16" spans="1:25" s="126" customFormat="1" ht="30" customHeight="1">
      <c r="A16" s="127"/>
      <c r="B16" s="127"/>
      <c r="C16" s="128" t="s">
        <v>2</v>
      </c>
      <c r="D16" s="129"/>
      <c r="E16" s="129"/>
      <c r="F16" s="130"/>
      <c r="G16" s="130"/>
      <c r="H16" s="131"/>
      <c r="I16" s="57" t="s">
        <v>39</v>
      </c>
      <c r="J16" s="3"/>
      <c r="K16" s="3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32"/>
    </row>
    <row r="17" spans="1:23" s="132" customFormat="1" ht="30" customHeight="1">
      <c r="A17" s="133"/>
      <c r="B17" s="133"/>
      <c r="C17" s="134" t="s">
        <v>3</v>
      </c>
      <c r="D17" s="135"/>
      <c r="E17" s="135"/>
      <c r="F17" s="117"/>
      <c r="G17" s="117"/>
      <c r="H17" s="136"/>
      <c r="I17" s="56" t="s">
        <v>26</v>
      </c>
      <c r="J17" s="3"/>
      <c r="K17" s="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15"/>
    </row>
    <row r="18" spans="1:23">
      <c r="C18" s="137"/>
      <c r="D18" s="137"/>
      <c r="E18" s="137"/>
      <c r="F18" s="137"/>
      <c r="G18" s="137"/>
      <c r="H18" s="137"/>
      <c r="I18" s="137"/>
      <c r="J18" s="138"/>
      <c r="K18" s="138"/>
    </row>
    <row r="19" spans="1:23">
      <c r="C19" s="137"/>
      <c r="D19" s="137"/>
      <c r="E19" s="137"/>
      <c r="F19" s="137"/>
      <c r="G19" s="137"/>
      <c r="H19" s="137"/>
      <c r="I19" s="137"/>
      <c r="J19" s="138"/>
      <c r="K19" s="138"/>
    </row>
  </sheetData>
  <mergeCells count="26">
    <mergeCell ref="R6:W6"/>
    <mergeCell ref="A1:W1"/>
    <mergeCell ref="A2:W2"/>
    <mergeCell ref="A3:W3"/>
    <mergeCell ref="A4:W4"/>
    <mergeCell ref="A5:W5"/>
    <mergeCell ref="W7:W8"/>
    <mergeCell ref="A9:V9"/>
    <mergeCell ref="G7:G8"/>
    <mergeCell ref="H7:H8"/>
    <mergeCell ref="I7:I8"/>
    <mergeCell ref="J7:L7"/>
    <mergeCell ref="M7:O7"/>
    <mergeCell ref="P7:R7"/>
    <mergeCell ref="A7:A8"/>
    <mergeCell ref="B7:B8"/>
    <mergeCell ref="C7:C8"/>
    <mergeCell ref="D7:D8"/>
    <mergeCell ref="E7:E8"/>
    <mergeCell ref="F7:F8"/>
    <mergeCell ref="A11:V11"/>
    <mergeCell ref="A13:V13"/>
    <mergeCell ref="S7:S8"/>
    <mergeCell ref="T7:T8"/>
    <mergeCell ref="U7:U8"/>
    <mergeCell ref="V7:V8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view="pageBreakPreview" zoomScale="80" zoomScaleNormal="90" zoomScaleSheetLayoutView="80" workbookViewId="0">
      <selection activeCell="Z10" sqref="Z10"/>
    </sheetView>
  </sheetViews>
  <sheetFormatPr defaultRowHeight="12.75"/>
  <cols>
    <col min="1" max="1" width="4.7109375" style="40" customWidth="1"/>
    <col min="2" max="2" width="6.7109375" style="40" hidden="1" customWidth="1"/>
    <col min="3" max="3" width="30.7109375" style="40" customWidth="1"/>
    <col min="4" max="4" width="8.7109375" style="40" hidden="1" customWidth="1"/>
    <col min="5" max="5" width="6.7109375" style="40" customWidth="1"/>
    <col min="6" max="6" width="50.7109375" style="40" customWidth="1"/>
    <col min="7" max="7" width="8.7109375" style="40" hidden="1" customWidth="1"/>
    <col min="8" max="8" width="17.7109375" style="40" hidden="1" customWidth="1"/>
    <col min="9" max="9" width="28.7109375" style="40" customWidth="1"/>
    <col min="10" max="10" width="6.7109375" customWidth="1"/>
    <col min="11" max="11" width="8.7109375" customWidth="1"/>
    <col min="12" max="12" width="4.7109375" customWidth="1"/>
    <col min="13" max="13" width="6.7109375" customWidth="1"/>
    <col min="14" max="14" width="8.7109375" customWidth="1"/>
    <col min="15" max="15" width="4.7109375" customWidth="1"/>
    <col min="16" max="16" width="6.7109375" customWidth="1"/>
    <col min="17" max="17" width="8.7109375" customWidth="1"/>
    <col min="18" max="20" width="4.7109375" customWidth="1"/>
    <col min="21" max="21" width="6.7109375" customWidth="1"/>
    <col min="22" max="22" width="8.7109375" customWidth="1"/>
    <col min="23" max="23" width="6.7109375" hidden="1" customWidth="1"/>
  </cols>
  <sheetData>
    <row r="1" spans="1:23" s="6" customFormat="1" ht="30" customHeight="1">
      <c r="A1" s="278" t="s">
        <v>37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</row>
    <row r="2" spans="1:23" s="6" customFormat="1" ht="30" customHeight="1">
      <c r="A2" s="318" t="s">
        <v>107</v>
      </c>
      <c r="B2" s="318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</row>
    <row r="3" spans="1:23" s="6" customFormat="1" ht="30" customHeight="1">
      <c r="A3" s="278" t="s">
        <v>7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</row>
    <row r="4" spans="1:23" ht="30" customHeight="1">
      <c r="A4" s="278" t="s">
        <v>14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</row>
    <row r="5" spans="1:23" ht="30" customHeight="1">
      <c r="A5" s="311" t="s">
        <v>22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159"/>
    </row>
    <row r="6" spans="1:23" ht="30" customHeight="1">
      <c r="A6" s="278" t="s">
        <v>298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159"/>
    </row>
    <row r="7" spans="1:23" ht="30" customHeight="1">
      <c r="A7" s="308" t="s">
        <v>309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</row>
    <row r="8" spans="1:23" s="14" customFormat="1" ht="30" customHeight="1">
      <c r="A8" s="90" t="s">
        <v>27</v>
      </c>
      <c r="B8" s="90"/>
      <c r="C8" s="53"/>
      <c r="D8" s="54"/>
      <c r="E8" s="54"/>
      <c r="F8" s="55"/>
      <c r="G8" s="56"/>
      <c r="H8" s="56"/>
      <c r="I8" s="56"/>
      <c r="J8" s="13"/>
      <c r="K8" s="13"/>
      <c r="L8" s="13"/>
      <c r="M8" s="13"/>
      <c r="N8" s="13"/>
      <c r="O8" s="13"/>
      <c r="P8" s="13"/>
      <c r="Q8" s="13"/>
      <c r="R8" s="312" t="s">
        <v>108</v>
      </c>
      <c r="S8" s="312"/>
      <c r="T8" s="312"/>
      <c r="U8" s="312"/>
      <c r="V8" s="312"/>
      <c r="W8" s="312"/>
    </row>
    <row r="9" spans="1:23" ht="20.100000000000001" customHeight="1">
      <c r="A9" s="320" t="s">
        <v>1</v>
      </c>
      <c r="B9" s="279" t="s">
        <v>15</v>
      </c>
      <c r="C9" s="301" t="s">
        <v>12</v>
      </c>
      <c r="D9" s="315" t="s">
        <v>10</v>
      </c>
      <c r="E9" s="303" t="s">
        <v>9</v>
      </c>
      <c r="F9" s="315" t="s">
        <v>13</v>
      </c>
      <c r="G9" s="315" t="s">
        <v>10</v>
      </c>
      <c r="H9" s="315" t="s">
        <v>8</v>
      </c>
      <c r="I9" s="296" t="s">
        <v>4</v>
      </c>
      <c r="J9" s="298" t="s">
        <v>28</v>
      </c>
      <c r="K9" s="299"/>
      <c r="L9" s="300"/>
      <c r="M9" s="298" t="s">
        <v>5</v>
      </c>
      <c r="N9" s="299"/>
      <c r="O9" s="300"/>
      <c r="P9" s="298" t="s">
        <v>29</v>
      </c>
      <c r="Q9" s="299"/>
      <c r="R9" s="300"/>
      <c r="S9" s="284" t="s">
        <v>17</v>
      </c>
      <c r="T9" s="285" t="s">
        <v>18</v>
      </c>
      <c r="U9" s="287" t="s">
        <v>6</v>
      </c>
      <c r="V9" s="289" t="s">
        <v>16</v>
      </c>
      <c r="W9" s="313" t="s">
        <v>23</v>
      </c>
    </row>
    <row r="10" spans="1:23" ht="39.950000000000003" customHeight="1">
      <c r="A10" s="321"/>
      <c r="B10" s="279"/>
      <c r="C10" s="302"/>
      <c r="D10" s="316"/>
      <c r="E10" s="304"/>
      <c r="F10" s="317"/>
      <c r="G10" s="316"/>
      <c r="H10" s="317"/>
      <c r="I10" s="297"/>
      <c r="J10" s="62" t="s">
        <v>11</v>
      </c>
      <c r="K10" s="63" t="s">
        <v>0</v>
      </c>
      <c r="L10" s="62" t="s">
        <v>1</v>
      </c>
      <c r="M10" s="62" t="s">
        <v>11</v>
      </c>
      <c r="N10" s="63" t="s">
        <v>0</v>
      </c>
      <c r="O10" s="62" t="s">
        <v>1</v>
      </c>
      <c r="P10" s="62" t="s">
        <v>11</v>
      </c>
      <c r="Q10" s="63" t="s">
        <v>0</v>
      </c>
      <c r="R10" s="62" t="s">
        <v>1</v>
      </c>
      <c r="S10" s="284"/>
      <c r="T10" s="286"/>
      <c r="U10" s="288"/>
      <c r="V10" s="290"/>
      <c r="W10" s="314"/>
    </row>
    <row r="11" spans="1:23" ht="25.15" customHeight="1">
      <c r="A11" s="310" t="s">
        <v>63</v>
      </c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162"/>
    </row>
    <row r="12" spans="1:23" ht="31.9" customHeight="1">
      <c r="A12" s="65">
        <f>RANK(V12,$V$12:$V$15,0)</f>
        <v>1</v>
      </c>
      <c r="B12" s="201">
        <v>2009</v>
      </c>
      <c r="C12" s="34" t="s">
        <v>114</v>
      </c>
      <c r="D12" s="202" t="s">
        <v>115</v>
      </c>
      <c r="E12" s="203" t="s">
        <v>19</v>
      </c>
      <c r="F12" s="44" t="s">
        <v>116</v>
      </c>
      <c r="G12" s="204" t="s">
        <v>117</v>
      </c>
      <c r="H12" s="205" t="s">
        <v>118</v>
      </c>
      <c r="I12" s="50" t="s">
        <v>119</v>
      </c>
      <c r="J12" s="36">
        <v>204.5</v>
      </c>
      <c r="K12" s="108">
        <f>ROUND(J12/3,5)</f>
        <v>68.166669999999996</v>
      </c>
      <c r="L12" s="68">
        <f>RANK(K12,K$12:K$15,0)</f>
        <v>1</v>
      </c>
      <c r="M12" s="36">
        <v>205.5</v>
      </c>
      <c r="N12" s="108">
        <f>ROUND(M12/3,5)</f>
        <v>68.5</v>
      </c>
      <c r="O12" s="68">
        <f>RANK(N12,N$12:N$15,0)</f>
        <v>1</v>
      </c>
      <c r="P12" s="36">
        <v>200</v>
      </c>
      <c r="Q12" s="108">
        <f>ROUND(P12/3,5)</f>
        <v>66.666669999999996</v>
      </c>
      <c r="R12" s="68">
        <f>RANK(Q12,Q$12:Q$15,0)</f>
        <v>1</v>
      </c>
      <c r="S12" s="42"/>
      <c r="T12" s="42"/>
      <c r="U12" s="36">
        <f>J12+M12+P12</f>
        <v>610</v>
      </c>
      <c r="V12" s="70">
        <f>ROUND(U12/3/3,5)</f>
        <v>67.777780000000007</v>
      </c>
      <c r="W12" s="109"/>
    </row>
    <row r="13" spans="1:23" ht="31.9" customHeight="1">
      <c r="A13" s="65">
        <f>RANK(V13,$V$12:$V$15,0)</f>
        <v>2</v>
      </c>
      <c r="B13" s="197">
        <v>2005</v>
      </c>
      <c r="C13" s="46" t="s">
        <v>132</v>
      </c>
      <c r="D13" s="211" t="s">
        <v>133</v>
      </c>
      <c r="E13" s="206" t="s">
        <v>19</v>
      </c>
      <c r="F13" s="198" t="s">
        <v>137</v>
      </c>
      <c r="G13" s="51" t="s">
        <v>135</v>
      </c>
      <c r="H13" s="49" t="s">
        <v>136</v>
      </c>
      <c r="I13" s="158" t="s">
        <v>134</v>
      </c>
      <c r="J13" s="36">
        <v>195.5</v>
      </c>
      <c r="K13" s="108">
        <f>ROUND(J13/3,5)</f>
        <v>65.166669999999996</v>
      </c>
      <c r="L13" s="68">
        <f>RANK(K13,K$12:K$15,0)</f>
        <v>3</v>
      </c>
      <c r="M13" s="36">
        <v>204.5</v>
      </c>
      <c r="N13" s="108">
        <f>ROUND(M13/3,5)</f>
        <v>68.166669999999996</v>
      </c>
      <c r="O13" s="68">
        <f>RANK(N13,N$12:N$15,0)</f>
        <v>2</v>
      </c>
      <c r="P13" s="36">
        <v>189.5</v>
      </c>
      <c r="Q13" s="108">
        <f>ROUND(P13/3,5)</f>
        <v>63.166670000000003</v>
      </c>
      <c r="R13" s="68">
        <f>RANK(Q13,Q$12:Q$15,0)</f>
        <v>3</v>
      </c>
      <c r="S13" s="42"/>
      <c r="T13" s="42"/>
      <c r="U13" s="36">
        <f>J13+M13+P13</f>
        <v>589.5</v>
      </c>
      <c r="V13" s="70">
        <f>ROUND(U13/3/3,5)</f>
        <v>65.5</v>
      </c>
      <c r="W13" s="109"/>
    </row>
    <row r="14" spans="1:23" ht="31.9" customHeight="1">
      <c r="A14" s="65">
        <f>RANK(V14,$V$12:$V$15,0)</f>
        <v>3</v>
      </c>
      <c r="B14" s="48">
        <v>2005</v>
      </c>
      <c r="C14" s="43" t="s">
        <v>201</v>
      </c>
      <c r="D14" s="51" t="s">
        <v>196</v>
      </c>
      <c r="E14" s="48" t="s">
        <v>20</v>
      </c>
      <c r="F14" s="106" t="s">
        <v>197</v>
      </c>
      <c r="G14" s="51" t="s">
        <v>198</v>
      </c>
      <c r="H14" s="49" t="s">
        <v>199</v>
      </c>
      <c r="I14" s="158" t="s">
        <v>200</v>
      </c>
      <c r="J14" s="36">
        <v>196</v>
      </c>
      <c r="K14" s="108">
        <f>ROUND(J14/3,5)</f>
        <v>65.333330000000004</v>
      </c>
      <c r="L14" s="68">
        <f>RANK(K14,K$12:K$15,0)</f>
        <v>2</v>
      </c>
      <c r="M14" s="36">
        <v>196.5</v>
      </c>
      <c r="N14" s="108">
        <f>ROUND(M14/3,5)</f>
        <v>65.5</v>
      </c>
      <c r="O14" s="68">
        <f>RANK(N14,N$12:N$15,0)</f>
        <v>3</v>
      </c>
      <c r="P14" s="36">
        <v>192</v>
      </c>
      <c r="Q14" s="108">
        <f>ROUND(P14/3,5)</f>
        <v>64</v>
      </c>
      <c r="R14" s="68">
        <f>RANK(Q14,Q$12:Q$15,0)</f>
        <v>2</v>
      </c>
      <c r="S14" s="42"/>
      <c r="T14" s="42"/>
      <c r="U14" s="36">
        <f>J14+M14+P14</f>
        <v>584.5</v>
      </c>
      <c r="V14" s="70">
        <f>ROUND(U14/3/3,5)</f>
        <v>64.94444</v>
      </c>
      <c r="W14" s="109"/>
    </row>
    <row r="15" spans="1:23" ht="31.9" customHeight="1">
      <c r="A15" s="65">
        <f>RANK(V15,$V$12:$V$15,0)</f>
        <v>4</v>
      </c>
      <c r="B15" s="48">
        <v>2006</v>
      </c>
      <c r="C15" s="2" t="s">
        <v>221</v>
      </c>
      <c r="D15" s="51" t="s">
        <v>220</v>
      </c>
      <c r="E15" s="48" t="s">
        <v>19</v>
      </c>
      <c r="F15" s="67" t="s">
        <v>222</v>
      </c>
      <c r="G15" s="51" t="s">
        <v>223</v>
      </c>
      <c r="H15" s="49" t="s">
        <v>224</v>
      </c>
      <c r="I15" s="50" t="s">
        <v>225</v>
      </c>
      <c r="J15" s="36">
        <v>185</v>
      </c>
      <c r="K15" s="108">
        <f>ROUND(J15/3,5)</f>
        <v>61.666670000000003</v>
      </c>
      <c r="L15" s="68">
        <f>RANK(K15,K$12:K$15,0)</f>
        <v>4</v>
      </c>
      <c r="M15" s="36">
        <v>185</v>
      </c>
      <c r="N15" s="108">
        <f>ROUND(M15/3,5)</f>
        <v>61.666670000000003</v>
      </c>
      <c r="O15" s="68">
        <f>RANK(N15,N$12:N$15,0)</f>
        <v>4</v>
      </c>
      <c r="P15" s="36">
        <v>175.5</v>
      </c>
      <c r="Q15" s="108">
        <f>ROUND(P15/3,5)</f>
        <v>58.5</v>
      </c>
      <c r="R15" s="68">
        <f>RANK(Q15,Q$12:Q$15,0)</f>
        <v>4</v>
      </c>
      <c r="S15" s="42"/>
      <c r="T15" s="42"/>
      <c r="U15" s="36">
        <f>J15+M15+P15</f>
        <v>545.5</v>
      </c>
      <c r="V15" s="70">
        <f>ROUND(U15/3/3,5)</f>
        <v>60.611109999999996</v>
      </c>
      <c r="W15" s="109"/>
    </row>
    <row r="16" spans="1:23" ht="25.15" customHeight="1">
      <c r="A16" s="310" t="s">
        <v>62</v>
      </c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162"/>
    </row>
    <row r="17" spans="1:23" ht="32.1" customHeight="1">
      <c r="A17" s="65">
        <f>RANK(V17,$V$17:$V$21,0)</f>
        <v>1</v>
      </c>
      <c r="B17" s="48">
        <v>1983</v>
      </c>
      <c r="C17" s="39" t="s">
        <v>176</v>
      </c>
      <c r="D17" s="51" t="s">
        <v>177</v>
      </c>
      <c r="E17" s="48">
        <v>1</v>
      </c>
      <c r="F17" s="47" t="s">
        <v>178</v>
      </c>
      <c r="G17" s="51" t="s">
        <v>179</v>
      </c>
      <c r="H17" s="49" t="s">
        <v>180</v>
      </c>
      <c r="I17" s="50" t="s">
        <v>43</v>
      </c>
      <c r="J17" s="36">
        <v>205</v>
      </c>
      <c r="K17" s="108">
        <f>ROUND(J17/3,5)</f>
        <v>68.333330000000004</v>
      </c>
      <c r="L17" s="68">
        <f>RANK(K17,K$17:K$21,0)</f>
        <v>1</v>
      </c>
      <c r="M17" s="36">
        <v>204.5</v>
      </c>
      <c r="N17" s="108">
        <f>ROUND(M17/3,5)</f>
        <v>68.166669999999996</v>
      </c>
      <c r="O17" s="68">
        <f>RANK(N17,N$17:N$21,0)</f>
        <v>1</v>
      </c>
      <c r="P17" s="36">
        <v>197.5</v>
      </c>
      <c r="Q17" s="108">
        <f>ROUND(P17/3,5)</f>
        <v>65.833330000000004</v>
      </c>
      <c r="R17" s="68">
        <f>RANK(Q17,Q$17:Q$21,0)</f>
        <v>2</v>
      </c>
      <c r="S17" s="42"/>
      <c r="T17" s="42"/>
      <c r="U17" s="36">
        <f>J17+M17+P17</f>
        <v>607</v>
      </c>
      <c r="V17" s="70">
        <f>ROUND(U17/3/3,5)</f>
        <v>67.44444</v>
      </c>
      <c r="W17" s="109"/>
    </row>
    <row r="18" spans="1:23" ht="32.1" customHeight="1">
      <c r="A18" s="65">
        <f>RANK(V18,$V$17:$V$21,0)</f>
        <v>2</v>
      </c>
      <c r="B18" s="48" t="s">
        <v>228</v>
      </c>
      <c r="C18" s="2" t="s">
        <v>229</v>
      </c>
      <c r="D18" s="51" t="s">
        <v>230</v>
      </c>
      <c r="E18" s="48" t="s">
        <v>20</v>
      </c>
      <c r="F18" s="66" t="s">
        <v>231</v>
      </c>
      <c r="G18" s="51" t="s">
        <v>232</v>
      </c>
      <c r="H18" s="49" t="s">
        <v>233</v>
      </c>
      <c r="I18" s="158" t="s">
        <v>234</v>
      </c>
      <c r="J18" s="36">
        <v>199</v>
      </c>
      <c r="K18" s="108">
        <f>ROUND(J18/3,5)</f>
        <v>66.333330000000004</v>
      </c>
      <c r="L18" s="68">
        <f>RANK(K18,K$17:K$21,0)</f>
        <v>2</v>
      </c>
      <c r="M18" s="36">
        <v>204</v>
      </c>
      <c r="N18" s="108">
        <f>ROUND(M18/3,5)</f>
        <v>68</v>
      </c>
      <c r="O18" s="68">
        <f>RANK(N18,N$17:N$21,0)</f>
        <v>2</v>
      </c>
      <c r="P18" s="36">
        <v>200.5</v>
      </c>
      <c r="Q18" s="108">
        <f>ROUND(P18/3,5)</f>
        <v>66.833330000000004</v>
      </c>
      <c r="R18" s="68">
        <f>RANK(Q18,Q$17:Q$21,0)</f>
        <v>1</v>
      </c>
      <c r="S18" s="42"/>
      <c r="T18" s="42"/>
      <c r="U18" s="36">
        <f>J18+M18+P18</f>
        <v>603.5</v>
      </c>
      <c r="V18" s="70">
        <f>ROUND(U18/3/3,5)</f>
        <v>67.05556</v>
      </c>
      <c r="W18" s="109"/>
    </row>
    <row r="19" spans="1:23" ht="32.1" customHeight="1">
      <c r="A19" s="65">
        <f>RANK(V19,$V$17:$V$21,0)</f>
        <v>3</v>
      </c>
      <c r="B19" s="48">
        <v>1977</v>
      </c>
      <c r="C19" s="4" t="s">
        <v>76</v>
      </c>
      <c r="D19" s="51" t="s">
        <v>77</v>
      </c>
      <c r="E19" s="48" t="s">
        <v>20</v>
      </c>
      <c r="F19" s="66" t="s">
        <v>103</v>
      </c>
      <c r="G19" s="51" t="s">
        <v>40</v>
      </c>
      <c r="H19" s="49" t="s">
        <v>104</v>
      </c>
      <c r="I19" s="50" t="s">
        <v>79</v>
      </c>
      <c r="J19" s="36">
        <v>198.5</v>
      </c>
      <c r="K19" s="108">
        <f>ROUND(J19/3,5)</f>
        <v>66.166669999999996</v>
      </c>
      <c r="L19" s="68">
        <f>RANK(K19,K$17:K$21,0)</f>
        <v>3</v>
      </c>
      <c r="M19" s="36">
        <v>194.5</v>
      </c>
      <c r="N19" s="108">
        <f>ROUND(M19/3,5)</f>
        <v>64.833330000000004</v>
      </c>
      <c r="O19" s="68">
        <f>RANK(N19,N$17:N$21,0)</f>
        <v>4</v>
      </c>
      <c r="P19" s="36">
        <v>191.5</v>
      </c>
      <c r="Q19" s="108">
        <f>ROUND(P19/3,5)</f>
        <v>63.833329999999997</v>
      </c>
      <c r="R19" s="68">
        <f>RANK(Q19,Q$17:Q$21,0)</f>
        <v>3</v>
      </c>
      <c r="S19" s="42"/>
      <c r="T19" s="42"/>
      <c r="U19" s="36">
        <f>J19+M19+P19</f>
        <v>584.5</v>
      </c>
      <c r="V19" s="70">
        <f>ROUND(U19/3/3,5)</f>
        <v>64.94444</v>
      </c>
      <c r="W19" s="109"/>
    </row>
    <row r="20" spans="1:23" ht="32.1" customHeight="1">
      <c r="A20" s="65">
        <f>RANK(V20,$V$17:$V$21,0)</f>
        <v>4</v>
      </c>
      <c r="B20" s="48" t="s">
        <v>245</v>
      </c>
      <c r="C20" s="46" t="s">
        <v>246</v>
      </c>
      <c r="D20" s="51" t="s">
        <v>247</v>
      </c>
      <c r="E20" s="48" t="s">
        <v>20</v>
      </c>
      <c r="F20" s="47" t="s">
        <v>248</v>
      </c>
      <c r="G20" s="51" t="s">
        <v>249</v>
      </c>
      <c r="H20" s="49" t="s">
        <v>45</v>
      </c>
      <c r="I20" s="50" t="s">
        <v>44</v>
      </c>
      <c r="J20" s="36">
        <v>197.5</v>
      </c>
      <c r="K20" s="108">
        <f>ROUND(J20/3,5)</f>
        <v>65.833330000000004</v>
      </c>
      <c r="L20" s="68">
        <f>RANK(K20,K$17:K$21,0)</f>
        <v>4</v>
      </c>
      <c r="M20" s="36">
        <v>197</v>
      </c>
      <c r="N20" s="108">
        <f>ROUND(M20/3,5)</f>
        <v>65.666669999999996</v>
      </c>
      <c r="O20" s="68">
        <f>RANK(N20,N$17:N$21,0)</f>
        <v>3</v>
      </c>
      <c r="P20" s="36">
        <v>189</v>
      </c>
      <c r="Q20" s="108">
        <f>ROUND(P20/3,5)</f>
        <v>63</v>
      </c>
      <c r="R20" s="68">
        <f>RANK(Q20,Q$17:Q$21,0)</f>
        <v>4</v>
      </c>
      <c r="S20" s="42"/>
      <c r="T20" s="42"/>
      <c r="U20" s="36">
        <f>J20+M20+P20</f>
        <v>583.5</v>
      </c>
      <c r="V20" s="70">
        <f>ROUND(U20/3/3,5)</f>
        <v>64.833330000000004</v>
      </c>
      <c r="W20" s="109"/>
    </row>
    <row r="21" spans="1:23" ht="31.9" customHeight="1">
      <c r="A21" s="65">
        <f>RANK(V21,$V$17:$V$21,0)</f>
        <v>5</v>
      </c>
      <c r="B21" s="48">
        <v>1990</v>
      </c>
      <c r="C21" s="106" t="s">
        <v>207</v>
      </c>
      <c r="D21" s="51" t="s">
        <v>206</v>
      </c>
      <c r="E21" s="48">
        <v>1</v>
      </c>
      <c r="F21" s="100" t="s">
        <v>208</v>
      </c>
      <c r="G21" s="51" t="s">
        <v>209</v>
      </c>
      <c r="H21" s="49" t="s">
        <v>165</v>
      </c>
      <c r="I21" s="146" t="s">
        <v>166</v>
      </c>
      <c r="J21" s="36">
        <v>194.5</v>
      </c>
      <c r="K21" s="108">
        <f>ROUND(J21/3,5)</f>
        <v>64.833330000000004</v>
      </c>
      <c r="L21" s="68">
        <f>RANK(K21,K$17:K$21,0)</f>
        <v>5</v>
      </c>
      <c r="M21" s="36">
        <v>194.5</v>
      </c>
      <c r="N21" s="108">
        <f>ROUND(M21/3,5)</f>
        <v>64.833330000000004</v>
      </c>
      <c r="O21" s="68">
        <f>RANK(N21,N$17:N$21,0)</f>
        <v>4</v>
      </c>
      <c r="P21" s="36">
        <v>183.5</v>
      </c>
      <c r="Q21" s="108">
        <f>ROUND(P21/3,5)</f>
        <v>61.166670000000003</v>
      </c>
      <c r="R21" s="68">
        <f>RANK(Q21,Q$17:Q$21,0)</f>
        <v>5</v>
      </c>
      <c r="S21" s="42"/>
      <c r="T21" s="42"/>
      <c r="U21" s="36">
        <f>J21+M21+P21</f>
        <v>572.5</v>
      </c>
      <c r="V21" s="70">
        <f>ROUND(U21/3/3,5)</f>
        <v>63.611109999999996</v>
      </c>
      <c r="W21" s="110"/>
    </row>
    <row r="22" spans="1:23" ht="25.15" customHeight="1">
      <c r="A22" s="310" t="s">
        <v>64</v>
      </c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</row>
    <row r="23" spans="1:23" ht="31.9" customHeight="1">
      <c r="A23" s="65">
        <v>1</v>
      </c>
      <c r="B23" s="48">
        <v>2003</v>
      </c>
      <c r="C23" s="107" t="s">
        <v>205</v>
      </c>
      <c r="D23" s="51" t="s">
        <v>305</v>
      </c>
      <c r="E23" s="48" t="s">
        <v>19</v>
      </c>
      <c r="F23" s="155" t="s">
        <v>202</v>
      </c>
      <c r="G23" s="51" t="s">
        <v>203</v>
      </c>
      <c r="H23" s="49" t="s">
        <v>204</v>
      </c>
      <c r="I23" s="50" t="s">
        <v>149</v>
      </c>
      <c r="J23" s="36">
        <v>194</v>
      </c>
      <c r="K23" s="108">
        <f>ROUND(J23/3,5)</f>
        <v>64.666669999999996</v>
      </c>
      <c r="L23" s="68">
        <v>1</v>
      </c>
      <c r="M23" s="36">
        <v>190</v>
      </c>
      <c r="N23" s="108">
        <f>ROUND(M23/3,5)</f>
        <v>63.333329999999997</v>
      </c>
      <c r="O23" s="68">
        <v>1</v>
      </c>
      <c r="P23" s="36">
        <v>187</v>
      </c>
      <c r="Q23" s="108">
        <f>ROUND(P23/3,5)</f>
        <v>62.333329999999997</v>
      </c>
      <c r="R23" s="68">
        <v>1</v>
      </c>
      <c r="S23" s="42"/>
      <c r="T23" s="42"/>
      <c r="U23" s="36">
        <f>J23+M23+P23</f>
        <v>571</v>
      </c>
      <c r="V23" s="70">
        <f>ROUND(U23/3/3,5)</f>
        <v>63.44444</v>
      </c>
    </row>
    <row r="24" spans="1:23" ht="30" customHeight="1">
      <c r="A24" s="257"/>
      <c r="B24" s="257"/>
      <c r="C24" s="27"/>
      <c r="D24" s="258"/>
      <c r="E24" s="258"/>
      <c r="F24" s="29"/>
      <c r="G24" s="30"/>
      <c r="H24" s="31"/>
      <c r="I24" s="32"/>
      <c r="J24" s="24"/>
      <c r="K24" s="25"/>
      <c r="L24" s="24"/>
      <c r="M24" s="24"/>
      <c r="N24" s="25"/>
      <c r="O24" s="24"/>
      <c r="P24" s="24"/>
      <c r="Q24" s="25"/>
      <c r="R24" s="24"/>
      <c r="S24" s="33"/>
      <c r="T24" s="33"/>
      <c r="U24" s="24"/>
      <c r="V24" s="26"/>
    </row>
    <row r="25" spans="1:23" ht="30" customHeight="1">
      <c r="A25" s="58"/>
      <c r="B25" s="58"/>
      <c r="C25" s="15" t="s">
        <v>2</v>
      </c>
      <c r="D25" s="57"/>
      <c r="E25" s="57"/>
      <c r="F25" s="58"/>
      <c r="G25" s="58"/>
      <c r="H25" s="59"/>
      <c r="I25" s="57" t="s">
        <v>39</v>
      </c>
      <c r="J25" s="3"/>
      <c r="K25" s="3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3" ht="30" customHeight="1">
      <c r="A26" s="259"/>
      <c r="B26" s="259"/>
      <c r="C26" s="20" t="s">
        <v>3</v>
      </c>
      <c r="D26" s="60"/>
      <c r="E26" s="60"/>
      <c r="F26" s="56"/>
      <c r="G26" s="56"/>
      <c r="H26" s="61"/>
      <c r="I26" s="56" t="s">
        <v>26</v>
      </c>
      <c r="J26" s="3"/>
      <c r="K26" s="3"/>
      <c r="L26" s="13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8"/>
    </row>
    <row r="27" spans="1:23" s="18" customFormat="1" ht="24.95" customHeight="1">
      <c r="A27" s="40"/>
      <c r="B27" s="40"/>
      <c r="C27" s="260"/>
      <c r="D27" s="260"/>
      <c r="E27" s="260"/>
      <c r="F27" s="260"/>
      <c r="G27" s="260"/>
      <c r="H27" s="260"/>
      <c r="I27" s="260"/>
      <c r="J27" s="1"/>
      <c r="K27" s="1"/>
      <c r="L27"/>
      <c r="M27"/>
      <c r="N27"/>
      <c r="O27"/>
      <c r="P27"/>
      <c r="Q27"/>
      <c r="R27"/>
      <c r="S27"/>
      <c r="T27"/>
      <c r="U27"/>
      <c r="V27"/>
      <c r="W27" s="21"/>
    </row>
    <row r="28" spans="1:23" s="21" customFormat="1" ht="24.95" customHeight="1">
      <c r="A28" s="40"/>
      <c r="B28" s="40"/>
      <c r="C28" s="260"/>
      <c r="D28" s="260"/>
      <c r="E28" s="260"/>
      <c r="F28" s="260"/>
      <c r="G28" s="260"/>
      <c r="H28" s="260"/>
      <c r="I28" s="260"/>
      <c r="J28" s="1"/>
      <c r="K28" s="1"/>
      <c r="L28"/>
      <c r="M28"/>
      <c r="N28"/>
      <c r="O28"/>
      <c r="P28"/>
      <c r="Q28"/>
      <c r="R28"/>
      <c r="S28"/>
      <c r="T28"/>
      <c r="U28"/>
      <c r="V28"/>
      <c r="W28"/>
    </row>
  </sheetData>
  <sortState ref="A17:W21">
    <sortCondition ref="A17"/>
  </sortState>
  <mergeCells count="28">
    <mergeCell ref="P9:R9"/>
    <mergeCell ref="F9:F10"/>
    <mergeCell ref="A1:W1"/>
    <mergeCell ref="A2:W2"/>
    <mergeCell ref="A3:W3"/>
    <mergeCell ref="A4:W4"/>
    <mergeCell ref="A7:W7"/>
    <mergeCell ref="A9:A10"/>
    <mergeCell ref="B9:B10"/>
    <mergeCell ref="C9:C10"/>
    <mergeCell ref="D9:D10"/>
    <mergeCell ref="E9:E10"/>
    <mergeCell ref="A22:V22"/>
    <mergeCell ref="A16:V16"/>
    <mergeCell ref="A5:V5"/>
    <mergeCell ref="A6:V6"/>
    <mergeCell ref="S9:S10"/>
    <mergeCell ref="T9:T10"/>
    <mergeCell ref="U9:U10"/>
    <mergeCell ref="V9:V10"/>
    <mergeCell ref="R8:W8"/>
    <mergeCell ref="W9:W10"/>
    <mergeCell ref="A11:V11"/>
    <mergeCell ref="G9:G10"/>
    <mergeCell ref="H9:H10"/>
    <mergeCell ref="I9:I10"/>
    <mergeCell ref="J9:L9"/>
    <mergeCell ref="M9:O9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view="pageBreakPreview" topLeftCell="A4" zoomScale="70" zoomScaleSheetLayoutView="70" workbookViewId="0">
      <selection activeCell="AA13" sqref="AA13"/>
    </sheetView>
  </sheetViews>
  <sheetFormatPr defaultRowHeight="12.75"/>
  <cols>
    <col min="1" max="1" width="4.7109375" style="40" customWidth="1"/>
    <col min="2" max="2" width="6.7109375" style="40" hidden="1" customWidth="1"/>
    <col min="3" max="3" width="24.7109375" style="40" customWidth="1"/>
    <col min="4" max="4" width="8.7109375" style="40" hidden="1" customWidth="1"/>
    <col min="5" max="5" width="6.7109375" style="40" customWidth="1"/>
    <col min="6" max="6" width="36.7109375" style="40" customWidth="1"/>
    <col min="7" max="7" width="8.7109375" style="40" hidden="1" customWidth="1"/>
    <col min="8" max="8" width="17.7109375" style="40" hidden="1" customWidth="1"/>
    <col min="9" max="9" width="22.7109375" style="40" customWidth="1"/>
    <col min="10" max="10" width="6.7109375" customWidth="1"/>
    <col min="11" max="11" width="8.7109375" customWidth="1"/>
    <col min="12" max="12" width="4.7109375" customWidth="1"/>
    <col min="13" max="13" width="6.7109375" customWidth="1"/>
    <col min="14" max="14" width="8.7109375" customWidth="1"/>
    <col min="15" max="15" width="4.7109375" customWidth="1"/>
    <col min="16" max="16" width="6.7109375" customWidth="1"/>
    <col min="17" max="17" width="8.7109375" customWidth="1"/>
    <col min="18" max="20" width="4.7109375" customWidth="1"/>
    <col min="21" max="21" width="6.7109375" customWidth="1"/>
    <col min="22" max="22" width="8.7109375" customWidth="1"/>
    <col min="23" max="23" width="6.7109375" hidden="1" customWidth="1"/>
  </cols>
  <sheetData>
    <row r="1" spans="1:23" s="6" customFormat="1" ht="30" customHeight="1">
      <c r="A1" s="278" t="s">
        <v>37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</row>
    <row r="2" spans="1:23" s="6" customFormat="1" ht="30" customHeight="1">
      <c r="A2" s="318" t="s">
        <v>107</v>
      </c>
      <c r="B2" s="318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</row>
    <row r="3" spans="1:23" s="6" customFormat="1" ht="30" customHeight="1">
      <c r="A3" s="278" t="s">
        <v>7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</row>
    <row r="4" spans="1:23" ht="30" customHeight="1">
      <c r="A4" s="278" t="s">
        <v>14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</row>
    <row r="5" spans="1:23" ht="30" customHeight="1">
      <c r="A5" s="311" t="s">
        <v>52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159"/>
    </row>
    <row r="6" spans="1:23" ht="30" customHeight="1">
      <c r="A6" s="278" t="s">
        <v>61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159"/>
    </row>
    <row r="7" spans="1:23" ht="30" customHeight="1">
      <c r="A7" s="308" t="s">
        <v>309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</row>
    <row r="8" spans="1:23" s="14" customFormat="1" ht="30" customHeight="1">
      <c r="A8" s="90" t="s">
        <v>27</v>
      </c>
      <c r="B8" s="90"/>
      <c r="C8" s="53"/>
      <c r="D8" s="54"/>
      <c r="E8" s="54"/>
      <c r="F8" s="55"/>
      <c r="G8" s="56"/>
      <c r="H8" s="56"/>
      <c r="I8" s="56"/>
      <c r="J8" s="13"/>
      <c r="K8" s="13"/>
      <c r="L8" s="13"/>
      <c r="M8" s="13"/>
      <c r="N8" s="13"/>
      <c r="O8" s="13"/>
      <c r="P8" s="13"/>
      <c r="Q8" s="13"/>
      <c r="R8" s="312" t="s">
        <v>108</v>
      </c>
      <c r="S8" s="312"/>
      <c r="T8" s="312"/>
      <c r="U8" s="312"/>
      <c r="V8" s="312"/>
      <c r="W8" s="312"/>
    </row>
    <row r="9" spans="1:23" ht="20.100000000000001" customHeight="1">
      <c r="A9" s="320" t="s">
        <v>1</v>
      </c>
      <c r="B9" s="279" t="s">
        <v>15</v>
      </c>
      <c r="C9" s="301" t="s">
        <v>12</v>
      </c>
      <c r="D9" s="315" t="s">
        <v>10</v>
      </c>
      <c r="E9" s="303" t="s">
        <v>9</v>
      </c>
      <c r="F9" s="315" t="s">
        <v>13</v>
      </c>
      <c r="G9" s="315" t="s">
        <v>10</v>
      </c>
      <c r="H9" s="315" t="s">
        <v>8</v>
      </c>
      <c r="I9" s="296" t="s">
        <v>4</v>
      </c>
      <c r="J9" s="298" t="s">
        <v>28</v>
      </c>
      <c r="K9" s="299"/>
      <c r="L9" s="300"/>
      <c r="M9" s="298" t="s">
        <v>5</v>
      </c>
      <c r="N9" s="299"/>
      <c r="O9" s="300"/>
      <c r="P9" s="298" t="s">
        <v>29</v>
      </c>
      <c r="Q9" s="299"/>
      <c r="R9" s="300"/>
      <c r="S9" s="284" t="s">
        <v>17</v>
      </c>
      <c r="T9" s="285" t="s">
        <v>18</v>
      </c>
      <c r="U9" s="287" t="s">
        <v>6</v>
      </c>
      <c r="V9" s="289" t="s">
        <v>16</v>
      </c>
      <c r="W9" s="313" t="s">
        <v>23</v>
      </c>
    </row>
    <row r="10" spans="1:23" ht="39.950000000000003" customHeight="1">
      <c r="A10" s="321"/>
      <c r="B10" s="279"/>
      <c r="C10" s="302"/>
      <c r="D10" s="316"/>
      <c r="E10" s="304"/>
      <c r="F10" s="317"/>
      <c r="G10" s="316"/>
      <c r="H10" s="317"/>
      <c r="I10" s="297"/>
      <c r="J10" s="62" t="s">
        <v>11</v>
      </c>
      <c r="K10" s="63" t="s">
        <v>0</v>
      </c>
      <c r="L10" s="62" t="s">
        <v>1</v>
      </c>
      <c r="M10" s="62" t="s">
        <v>11</v>
      </c>
      <c r="N10" s="63" t="s">
        <v>0</v>
      </c>
      <c r="O10" s="62" t="s">
        <v>1</v>
      </c>
      <c r="P10" s="62" t="s">
        <v>11</v>
      </c>
      <c r="Q10" s="63" t="s">
        <v>0</v>
      </c>
      <c r="R10" s="62" t="s">
        <v>1</v>
      </c>
      <c r="S10" s="284"/>
      <c r="T10" s="286"/>
      <c r="U10" s="288"/>
      <c r="V10" s="290"/>
      <c r="W10" s="314"/>
    </row>
    <row r="11" spans="1:23" ht="25.15" customHeight="1">
      <c r="A11" s="322" t="s">
        <v>63</v>
      </c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4"/>
      <c r="W11" s="154"/>
    </row>
    <row r="12" spans="1:23" ht="45" customHeight="1">
      <c r="A12" s="65">
        <f>RANK(V12,$V$12:$V$13,0)</f>
        <v>1</v>
      </c>
      <c r="B12" s="82" t="s">
        <v>251</v>
      </c>
      <c r="C12" s="4" t="s">
        <v>252</v>
      </c>
      <c r="D12" s="51" t="s">
        <v>253</v>
      </c>
      <c r="E12" s="48">
        <v>2</v>
      </c>
      <c r="F12" s="106" t="s">
        <v>254</v>
      </c>
      <c r="G12" s="189" t="s">
        <v>255</v>
      </c>
      <c r="H12" s="190" t="s">
        <v>256</v>
      </c>
      <c r="I12" s="50" t="s">
        <v>166</v>
      </c>
      <c r="J12" s="36">
        <v>222</v>
      </c>
      <c r="K12" s="52">
        <f>ROUND(J12/3.3,5)</f>
        <v>67.272729999999996</v>
      </c>
      <c r="L12" s="68">
        <f>RANK(K12,K$12:K$13,0)</f>
        <v>1</v>
      </c>
      <c r="M12" s="36">
        <v>218.5</v>
      </c>
      <c r="N12" s="52">
        <f>ROUND(M12/3.3,5)</f>
        <v>66.212119999999999</v>
      </c>
      <c r="O12" s="68">
        <f>RANK(N12,N$12:N$13,0)</f>
        <v>1</v>
      </c>
      <c r="P12" s="36">
        <v>222.5</v>
      </c>
      <c r="Q12" s="52">
        <f>ROUND(P12/3.3,5)</f>
        <v>67.424239999999998</v>
      </c>
      <c r="R12" s="68">
        <f>RANK(Q12,Q$12:Q$13,0)</f>
        <v>1</v>
      </c>
      <c r="S12" s="42"/>
      <c r="T12" s="42"/>
      <c r="U12" s="36">
        <f>J12+M12+P12</f>
        <v>663</v>
      </c>
      <c r="V12" s="70">
        <f>ROUND(U12/3.3/3,5)</f>
        <v>66.969700000000003</v>
      </c>
      <c r="W12" s="109"/>
    </row>
    <row r="13" spans="1:23" ht="45" customHeight="1">
      <c r="A13" s="65">
        <f>RANK(V13,$V$12:$V$13,0)</f>
        <v>2</v>
      </c>
      <c r="B13" s="48">
        <v>2005</v>
      </c>
      <c r="C13" s="43" t="s">
        <v>201</v>
      </c>
      <c r="D13" s="51" t="s">
        <v>196</v>
      </c>
      <c r="E13" s="48" t="s">
        <v>20</v>
      </c>
      <c r="F13" s="106" t="s">
        <v>197</v>
      </c>
      <c r="G13" s="51" t="s">
        <v>198</v>
      </c>
      <c r="H13" s="49" t="s">
        <v>199</v>
      </c>
      <c r="I13" s="158" t="s">
        <v>200</v>
      </c>
      <c r="J13" s="36">
        <v>213.5</v>
      </c>
      <c r="K13" s="52">
        <f>ROUND(J13/3.3,5)</f>
        <v>64.696969999999993</v>
      </c>
      <c r="L13" s="68">
        <f>RANK(K13,K$12:K$13,0)</f>
        <v>2</v>
      </c>
      <c r="M13" s="36">
        <v>214</v>
      </c>
      <c r="N13" s="52">
        <f>ROUND(M13/3.3,5)</f>
        <v>64.848479999999995</v>
      </c>
      <c r="O13" s="68">
        <f>RANK(N13,N$12:N$13,0)</f>
        <v>2</v>
      </c>
      <c r="P13" s="36">
        <v>208.5</v>
      </c>
      <c r="Q13" s="52">
        <f>ROUND(P13/3.3,5)</f>
        <v>63.181820000000002</v>
      </c>
      <c r="R13" s="68">
        <f>RANK(Q13,Q$12:Q$13,0)</f>
        <v>2</v>
      </c>
      <c r="S13" s="42"/>
      <c r="T13" s="42"/>
      <c r="U13" s="36">
        <f>J13+M13+P13</f>
        <v>636</v>
      </c>
      <c r="V13" s="70">
        <f>ROUND(U13/3.3/3,5)</f>
        <v>64.242419999999996</v>
      </c>
      <c r="W13" s="109"/>
    </row>
    <row r="14" spans="1:23" ht="25.15" customHeight="1">
      <c r="A14" s="310" t="s">
        <v>62</v>
      </c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162"/>
    </row>
    <row r="15" spans="1:23" ht="45" customHeight="1">
      <c r="A15" s="65">
        <f>RANK(V15,$V$15:$V$17,0)</f>
        <v>1</v>
      </c>
      <c r="B15" s="48">
        <v>1993</v>
      </c>
      <c r="C15" s="37" t="s">
        <v>257</v>
      </c>
      <c r="D15" s="51" t="s">
        <v>261</v>
      </c>
      <c r="E15" s="48" t="s">
        <v>19</v>
      </c>
      <c r="F15" s="155" t="s">
        <v>258</v>
      </c>
      <c r="G15" s="51" t="s">
        <v>259</v>
      </c>
      <c r="H15" s="49" t="s">
        <v>260</v>
      </c>
      <c r="I15" s="158" t="s">
        <v>166</v>
      </c>
      <c r="J15" s="36">
        <v>221.5</v>
      </c>
      <c r="K15" s="52">
        <f>ROUND(J15/3.3,5)</f>
        <v>67.121210000000005</v>
      </c>
      <c r="L15" s="68">
        <f>RANK(K15,K$15:K$17,0)</f>
        <v>1</v>
      </c>
      <c r="M15" s="36">
        <v>222.5</v>
      </c>
      <c r="N15" s="52">
        <f>ROUND(M15/3.3,5)</f>
        <v>67.424239999999998</v>
      </c>
      <c r="O15" s="68">
        <f>RANK(N15,N$15:N$17,0)</f>
        <v>1</v>
      </c>
      <c r="P15" s="36">
        <v>217</v>
      </c>
      <c r="Q15" s="52">
        <f>ROUND(P15/3.3,5)</f>
        <v>65.757580000000004</v>
      </c>
      <c r="R15" s="68">
        <f>RANK(Q15,Q$15:Q$17,0)</f>
        <v>1</v>
      </c>
      <c r="S15" s="42"/>
      <c r="T15" s="42"/>
      <c r="U15" s="36">
        <f>J15+M15+P15</f>
        <v>661</v>
      </c>
      <c r="V15" s="70">
        <f>ROUND(U15/3.3/3,5)</f>
        <v>66.767679999999999</v>
      </c>
      <c r="W15" s="163"/>
    </row>
    <row r="16" spans="1:23" ht="45" customHeight="1">
      <c r="A16" s="65">
        <f>RANK(V16,$V$15:$V$17,0)</f>
        <v>2</v>
      </c>
      <c r="B16" s="48">
        <v>1989</v>
      </c>
      <c r="C16" s="188" t="s">
        <v>46</v>
      </c>
      <c r="D16" s="51" t="s">
        <v>47</v>
      </c>
      <c r="E16" s="48">
        <v>2</v>
      </c>
      <c r="F16" s="102" t="s">
        <v>48</v>
      </c>
      <c r="G16" s="51" t="s">
        <v>49</v>
      </c>
      <c r="H16" s="49" t="s">
        <v>50</v>
      </c>
      <c r="I16" s="50" t="s">
        <v>51</v>
      </c>
      <c r="J16" s="36">
        <v>210.5</v>
      </c>
      <c r="K16" s="52">
        <f>ROUND(J16/3.3,5)</f>
        <v>63.787880000000001</v>
      </c>
      <c r="L16" s="68">
        <f>RANK(K16,K$15:K$17,0)</f>
        <v>2</v>
      </c>
      <c r="M16" s="36">
        <v>215</v>
      </c>
      <c r="N16" s="52">
        <f>ROUND(M16/3.3,5)</f>
        <v>65.151520000000005</v>
      </c>
      <c r="O16" s="68">
        <f>RANK(N16,N$15:N$17,0)</f>
        <v>2</v>
      </c>
      <c r="P16" s="36">
        <v>204</v>
      </c>
      <c r="Q16" s="52">
        <f>ROUND(P16/3.3,5)</f>
        <v>61.818179999999998</v>
      </c>
      <c r="R16" s="68">
        <f>RANK(Q16,Q$15:Q$17,0)</f>
        <v>2</v>
      </c>
      <c r="S16" s="42"/>
      <c r="T16" s="42"/>
      <c r="U16" s="36">
        <f>J16+M16+P16</f>
        <v>629.5</v>
      </c>
      <c r="V16" s="70">
        <f>ROUND(U16/3.3/3,5)</f>
        <v>63.585859999999997</v>
      </c>
      <c r="W16" s="163"/>
    </row>
    <row r="17" spans="1:23" ht="45" customHeight="1">
      <c r="A17" s="65">
        <f>RANK(V17,$V$15:$V$17,0)</f>
        <v>3</v>
      </c>
      <c r="B17" s="48" t="s">
        <v>245</v>
      </c>
      <c r="C17" s="46" t="s">
        <v>246</v>
      </c>
      <c r="D17" s="51" t="s">
        <v>247</v>
      </c>
      <c r="E17" s="48" t="s">
        <v>20</v>
      </c>
      <c r="F17" s="47" t="s">
        <v>248</v>
      </c>
      <c r="G17" s="51" t="s">
        <v>249</v>
      </c>
      <c r="H17" s="49" t="s">
        <v>45</v>
      </c>
      <c r="I17" s="50" t="s">
        <v>44</v>
      </c>
      <c r="J17" s="36">
        <v>205</v>
      </c>
      <c r="K17" s="52">
        <f>ROUND(J17/3.3,5)-0.5</f>
        <v>61.621209999999998</v>
      </c>
      <c r="L17" s="68">
        <f>RANK(K17,K$15:K$17,0)</f>
        <v>3</v>
      </c>
      <c r="M17" s="36">
        <v>208.5</v>
      </c>
      <c r="N17" s="52">
        <f>ROUND(M17/3.3,5)-0.5</f>
        <v>62.681820000000002</v>
      </c>
      <c r="O17" s="68">
        <f>RANK(N17,N$15:N$17,0)</f>
        <v>3</v>
      </c>
      <c r="P17" s="36">
        <v>202</v>
      </c>
      <c r="Q17" s="52">
        <f>ROUND(P17/3.3,5)-0.5</f>
        <v>60.712119999999999</v>
      </c>
      <c r="R17" s="68">
        <f>RANK(Q17,Q$15:Q$17,0)</f>
        <v>3</v>
      </c>
      <c r="S17" s="42">
        <v>1</v>
      </c>
      <c r="T17" s="42"/>
      <c r="U17" s="36">
        <f>J17+M17+P17</f>
        <v>615.5</v>
      </c>
      <c r="V17" s="70">
        <f>ROUND(U17/3.3/3,5)-0.5</f>
        <v>61.671720000000001</v>
      </c>
      <c r="W17" s="163"/>
    </row>
    <row r="18" spans="1:23" ht="30" customHeight="1">
      <c r="A18" s="257"/>
      <c r="B18" s="257"/>
      <c r="C18" s="27"/>
      <c r="D18" s="258"/>
      <c r="E18" s="258"/>
      <c r="F18" s="29"/>
      <c r="G18" s="30"/>
      <c r="H18" s="31"/>
      <c r="I18" s="32"/>
      <c r="J18" s="24"/>
      <c r="K18" s="25"/>
      <c r="L18" s="24"/>
      <c r="M18" s="24"/>
      <c r="N18" s="25"/>
      <c r="O18" s="24"/>
      <c r="P18" s="24"/>
      <c r="Q18" s="25"/>
      <c r="R18" s="24"/>
      <c r="S18" s="33"/>
      <c r="T18" s="33"/>
      <c r="U18" s="24"/>
      <c r="V18" s="26"/>
    </row>
    <row r="19" spans="1:23" ht="30" customHeight="1">
      <c r="A19" s="58"/>
      <c r="B19" s="58"/>
      <c r="C19" s="15" t="s">
        <v>2</v>
      </c>
      <c r="D19" s="57"/>
      <c r="E19" s="57"/>
      <c r="F19" s="58"/>
      <c r="G19" s="58"/>
      <c r="H19" s="59"/>
      <c r="I19" s="57" t="s">
        <v>39</v>
      </c>
      <c r="J19" s="3"/>
      <c r="K19" s="3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3" ht="30" customHeight="1">
      <c r="A20" s="259"/>
      <c r="B20" s="259"/>
      <c r="C20" s="20" t="s">
        <v>3</v>
      </c>
      <c r="D20" s="60"/>
      <c r="E20" s="60"/>
      <c r="F20" s="56"/>
      <c r="G20" s="56"/>
      <c r="H20" s="61"/>
      <c r="I20" s="56" t="s">
        <v>26</v>
      </c>
      <c r="J20" s="3"/>
      <c r="K20" s="3"/>
      <c r="L20" s="13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8"/>
    </row>
    <row r="21" spans="1:23" s="18" customFormat="1" ht="24.95" customHeight="1">
      <c r="A21" s="40"/>
      <c r="B21" s="40"/>
      <c r="C21" s="260"/>
      <c r="D21" s="260"/>
      <c r="E21" s="260"/>
      <c r="F21" s="260"/>
      <c r="G21" s="260"/>
      <c r="H21" s="260"/>
      <c r="I21" s="260"/>
      <c r="J21" s="1"/>
      <c r="K21" s="1"/>
      <c r="L21"/>
      <c r="M21"/>
      <c r="N21"/>
      <c r="O21"/>
      <c r="P21"/>
      <c r="Q21"/>
      <c r="R21"/>
      <c r="S21"/>
      <c r="T21"/>
      <c r="U21"/>
      <c r="V21"/>
      <c r="W21" s="21"/>
    </row>
    <row r="22" spans="1:23" s="21" customFormat="1" ht="24.95" customHeight="1">
      <c r="A22" s="40"/>
      <c r="B22" s="40"/>
      <c r="C22" s="260"/>
      <c r="D22" s="260"/>
      <c r="E22" s="260"/>
      <c r="F22" s="260"/>
      <c r="G22" s="260"/>
      <c r="H22" s="260"/>
      <c r="I22" s="260"/>
      <c r="J22" s="1"/>
      <c r="K22" s="1"/>
      <c r="L22"/>
      <c r="M22"/>
      <c r="N22"/>
      <c r="O22"/>
      <c r="P22"/>
      <c r="Q22"/>
      <c r="R22"/>
      <c r="S22"/>
      <c r="T22"/>
      <c r="U22"/>
      <c r="V22"/>
      <c r="W22"/>
    </row>
  </sheetData>
  <sortState ref="A15:W17">
    <sortCondition ref="A15"/>
  </sortState>
  <mergeCells count="27">
    <mergeCell ref="F9:F10"/>
    <mergeCell ref="A1:W1"/>
    <mergeCell ref="A2:W2"/>
    <mergeCell ref="A3:W3"/>
    <mergeCell ref="A4:W4"/>
    <mergeCell ref="A7:W7"/>
    <mergeCell ref="A9:A10"/>
    <mergeCell ref="B9:B10"/>
    <mergeCell ref="C9:C10"/>
    <mergeCell ref="D9:D10"/>
    <mergeCell ref="E9:E10"/>
    <mergeCell ref="A14:V14"/>
    <mergeCell ref="A5:V5"/>
    <mergeCell ref="A6:V6"/>
    <mergeCell ref="S9:S10"/>
    <mergeCell ref="T9:T10"/>
    <mergeCell ref="U9:U10"/>
    <mergeCell ref="V9:V10"/>
    <mergeCell ref="R8:W8"/>
    <mergeCell ref="W9:W10"/>
    <mergeCell ref="A11:V11"/>
    <mergeCell ref="G9:G10"/>
    <mergeCell ref="H9:H10"/>
    <mergeCell ref="I9:I10"/>
    <mergeCell ref="J9:L9"/>
    <mergeCell ref="M9:O9"/>
    <mergeCell ref="P9:R9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view="pageBreakPreview" zoomScale="80" zoomScaleSheetLayoutView="80" workbookViewId="0">
      <selection activeCell="T8" sqref="T8"/>
    </sheetView>
  </sheetViews>
  <sheetFormatPr defaultColWidth="9.140625" defaultRowHeight="12.75"/>
  <cols>
    <col min="1" max="1" width="4.7109375" style="164" customWidth="1"/>
    <col min="2" max="2" width="6.7109375" style="173" hidden="1" customWidth="1"/>
    <col min="3" max="3" width="24.7109375" style="173" customWidth="1"/>
    <col min="4" max="4" width="8.7109375" style="173" hidden="1" customWidth="1"/>
    <col min="5" max="5" width="6.7109375" style="173" customWidth="1"/>
    <col min="6" max="6" width="36.7109375" style="173" customWidth="1"/>
    <col min="7" max="7" width="8.7109375" style="173" hidden="1" customWidth="1"/>
    <col min="8" max="8" width="17.7109375" style="173" hidden="1" customWidth="1"/>
    <col min="9" max="9" width="22.7109375" style="173" customWidth="1"/>
    <col min="10" max="14" width="13.7109375" style="164" customWidth="1"/>
    <col min="15" max="15" width="4.7109375" style="164" customWidth="1"/>
    <col min="16" max="17" width="8.7109375" style="164" customWidth="1"/>
    <col min="18" max="18" width="6.7109375" style="164" hidden="1" customWidth="1"/>
    <col min="19" max="256" width="9.140625" style="164"/>
    <col min="257" max="257" width="4.7109375" style="164" customWidth="1"/>
    <col min="258" max="258" width="0" style="164" hidden="1" customWidth="1"/>
    <col min="259" max="259" width="24.7109375" style="164" customWidth="1"/>
    <col min="260" max="260" width="0" style="164" hidden="1" customWidth="1"/>
    <col min="261" max="261" width="6.7109375" style="164" customWidth="1"/>
    <col min="262" max="262" width="36.7109375" style="164" customWidth="1"/>
    <col min="263" max="264" width="0" style="164" hidden="1" customWidth="1"/>
    <col min="265" max="265" width="22.7109375" style="164" customWidth="1"/>
    <col min="266" max="270" width="13.7109375" style="164" customWidth="1"/>
    <col min="271" max="271" width="4.7109375" style="164" customWidth="1"/>
    <col min="272" max="273" width="8.7109375" style="164" customWidth="1"/>
    <col min="274" max="274" width="0" style="164" hidden="1" customWidth="1"/>
    <col min="275" max="512" width="9.140625" style="164"/>
    <col min="513" max="513" width="4.7109375" style="164" customWidth="1"/>
    <col min="514" max="514" width="0" style="164" hidden="1" customWidth="1"/>
    <col min="515" max="515" width="24.7109375" style="164" customWidth="1"/>
    <col min="516" max="516" width="0" style="164" hidden="1" customWidth="1"/>
    <col min="517" max="517" width="6.7109375" style="164" customWidth="1"/>
    <col min="518" max="518" width="36.7109375" style="164" customWidth="1"/>
    <col min="519" max="520" width="0" style="164" hidden="1" customWidth="1"/>
    <col min="521" max="521" width="22.7109375" style="164" customWidth="1"/>
    <col min="522" max="526" width="13.7109375" style="164" customWidth="1"/>
    <col min="527" max="527" width="4.7109375" style="164" customWidth="1"/>
    <col min="528" max="529" width="8.7109375" style="164" customWidth="1"/>
    <col min="530" max="530" width="0" style="164" hidden="1" customWidth="1"/>
    <col min="531" max="768" width="9.140625" style="164"/>
    <col min="769" max="769" width="4.7109375" style="164" customWidth="1"/>
    <col min="770" max="770" width="0" style="164" hidden="1" customWidth="1"/>
    <col min="771" max="771" width="24.7109375" style="164" customWidth="1"/>
    <col min="772" max="772" width="0" style="164" hidden="1" customWidth="1"/>
    <col min="773" max="773" width="6.7109375" style="164" customWidth="1"/>
    <col min="774" max="774" width="36.7109375" style="164" customWidth="1"/>
    <col min="775" max="776" width="0" style="164" hidden="1" customWidth="1"/>
    <col min="777" max="777" width="22.7109375" style="164" customWidth="1"/>
    <col min="778" max="782" width="13.7109375" style="164" customWidth="1"/>
    <col min="783" max="783" width="4.7109375" style="164" customWidth="1"/>
    <col min="784" max="785" width="8.7109375" style="164" customWidth="1"/>
    <col min="786" max="786" width="0" style="164" hidden="1" customWidth="1"/>
    <col min="787" max="1024" width="9.140625" style="164"/>
    <col min="1025" max="1025" width="4.7109375" style="164" customWidth="1"/>
    <col min="1026" max="1026" width="0" style="164" hidden="1" customWidth="1"/>
    <col min="1027" max="1027" width="24.7109375" style="164" customWidth="1"/>
    <col min="1028" max="1028" width="0" style="164" hidden="1" customWidth="1"/>
    <col min="1029" max="1029" width="6.7109375" style="164" customWidth="1"/>
    <col min="1030" max="1030" width="36.7109375" style="164" customWidth="1"/>
    <col min="1031" max="1032" width="0" style="164" hidden="1" customWidth="1"/>
    <col min="1033" max="1033" width="22.7109375" style="164" customWidth="1"/>
    <col min="1034" max="1038" width="13.7109375" style="164" customWidth="1"/>
    <col min="1039" max="1039" width="4.7109375" style="164" customWidth="1"/>
    <col min="1040" max="1041" width="8.7109375" style="164" customWidth="1"/>
    <col min="1042" max="1042" width="0" style="164" hidden="1" customWidth="1"/>
    <col min="1043" max="1280" width="9.140625" style="164"/>
    <col min="1281" max="1281" width="4.7109375" style="164" customWidth="1"/>
    <col min="1282" max="1282" width="0" style="164" hidden="1" customWidth="1"/>
    <col min="1283" max="1283" width="24.7109375" style="164" customWidth="1"/>
    <col min="1284" max="1284" width="0" style="164" hidden="1" customWidth="1"/>
    <col min="1285" max="1285" width="6.7109375" style="164" customWidth="1"/>
    <col min="1286" max="1286" width="36.7109375" style="164" customWidth="1"/>
    <col min="1287" max="1288" width="0" style="164" hidden="1" customWidth="1"/>
    <col min="1289" max="1289" width="22.7109375" style="164" customWidth="1"/>
    <col min="1290" max="1294" width="13.7109375" style="164" customWidth="1"/>
    <col min="1295" max="1295" width="4.7109375" style="164" customWidth="1"/>
    <col min="1296" max="1297" width="8.7109375" style="164" customWidth="1"/>
    <col min="1298" max="1298" width="0" style="164" hidden="1" customWidth="1"/>
    <col min="1299" max="1536" width="9.140625" style="164"/>
    <col min="1537" max="1537" width="4.7109375" style="164" customWidth="1"/>
    <col min="1538" max="1538" width="0" style="164" hidden="1" customWidth="1"/>
    <col min="1539" max="1539" width="24.7109375" style="164" customWidth="1"/>
    <col min="1540" max="1540" width="0" style="164" hidden="1" customWidth="1"/>
    <col min="1541" max="1541" width="6.7109375" style="164" customWidth="1"/>
    <col min="1542" max="1542" width="36.7109375" style="164" customWidth="1"/>
    <col min="1543" max="1544" width="0" style="164" hidden="1" customWidth="1"/>
    <col min="1545" max="1545" width="22.7109375" style="164" customWidth="1"/>
    <col min="1546" max="1550" width="13.7109375" style="164" customWidth="1"/>
    <col min="1551" max="1551" width="4.7109375" style="164" customWidth="1"/>
    <col min="1552" max="1553" width="8.7109375" style="164" customWidth="1"/>
    <col min="1554" max="1554" width="0" style="164" hidden="1" customWidth="1"/>
    <col min="1555" max="1792" width="9.140625" style="164"/>
    <col min="1793" max="1793" width="4.7109375" style="164" customWidth="1"/>
    <col min="1794" max="1794" width="0" style="164" hidden="1" customWidth="1"/>
    <col min="1795" max="1795" width="24.7109375" style="164" customWidth="1"/>
    <col min="1796" max="1796" width="0" style="164" hidden="1" customWidth="1"/>
    <col min="1797" max="1797" width="6.7109375" style="164" customWidth="1"/>
    <col min="1798" max="1798" width="36.7109375" style="164" customWidth="1"/>
    <col min="1799" max="1800" width="0" style="164" hidden="1" customWidth="1"/>
    <col min="1801" max="1801" width="22.7109375" style="164" customWidth="1"/>
    <col min="1802" max="1806" width="13.7109375" style="164" customWidth="1"/>
    <col min="1807" max="1807" width="4.7109375" style="164" customWidth="1"/>
    <col min="1808" max="1809" width="8.7109375" style="164" customWidth="1"/>
    <col min="1810" max="1810" width="0" style="164" hidden="1" customWidth="1"/>
    <col min="1811" max="2048" width="9.140625" style="164"/>
    <col min="2049" max="2049" width="4.7109375" style="164" customWidth="1"/>
    <col min="2050" max="2050" width="0" style="164" hidden="1" customWidth="1"/>
    <col min="2051" max="2051" width="24.7109375" style="164" customWidth="1"/>
    <col min="2052" max="2052" width="0" style="164" hidden="1" customWidth="1"/>
    <col min="2053" max="2053" width="6.7109375" style="164" customWidth="1"/>
    <col min="2054" max="2054" width="36.7109375" style="164" customWidth="1"/>
    <col min="2055" max="2056" width="0" style="164" hidden="1" customWidth="1"/>
    <col min="2057" max="2057" width="22.7109375" style="164" customWidth="1"/>
    <col min="2058" max="2062" width="13.7109375" style="164" customWidth="1"/>
    <col min="2063" max="2063" width="4.7109375" style="164" customWidth="1"/>
    <col min="2064" max="2065" width="8.7109375" style="164" customWidth="1"/>
    <col min="2066" max="2066" width="0" style="164" hidden="1" customWidth="1"/>
    <col min="2067" max="2304" width="9.140625" style="164"/>
    <col min="2305" max="2305" width="4.7109375" style="164" customWidth="1"/>
    <col min="2306" max="2306" width="0" style="164" hidden="1" customWidth="1"/>
    <col min="2307" max="2307" width="24.7109375" style="164" customWidth="1"/>
    <col min="2308" max="2308" width="0" style="164" hidden="1" customWidth="1"/>
    <col min="2309" max="2309" width="6.7109375" style="164" customWidth="1"/>
    <col min="2310" max="2310" width="36.7109375" style="164" customWidth="1"/>
    <col min="2311" max="2312" width="0" style="164" hidden="1" customWidth="1"/>
    <col min="2313" max="2313" width="22.7109375" style="164" customWidth="1"/>
    <col min="2314" max="2318" width="13.7109375" style="164" customWidth="1"/>
    <col min="2319" max="2319" width="4.7109375" style="164" customWidth="1"/>
    <col min="2320" max="2321" width="8.7109375" style="164" customWidth="1"/>
    <col min="2322" max="2322" width="0" style="164" hidden="1" customWidth="1"/>
    <col min="2323" max="2560" width="9.140625" style="164"/>
    <col min="2561" max="2561" width="4.7109375" style="164" customWidth="1"/>
    <col min="2562" max="2562" width="0" style="164" hidden="1" customWidth="1"/>
    <col min="2563" max="2563" width="24.7109375" style="164" customWidth="1"/>
    <col min="2564" max="2564" width="0" style="164" hidden="1" customWidth="1"/>
    <col min="2565" max="2565" width="6.7109375" style="164" customWidth="1"/>
    <col min="2566" max="2566" width="36.7109375" style="164" customWidth="1"/>
    <col min="2567" max="2568" width="0" style="164" hidden="1" customWidth="1"/>
    <col min="2569" max="2569" width="22.7109375" style="164" customWidth="1"/>
    <col min="2570" max="2574" width="13.7109375" style="164" customWidth="1"/>
    <col min="2575" max="2575" width="4.7109375" style="164" customWidth="1"/>
    <col min="2576" max="2577" width="8.7109375" style="164" customWidth="1"/>
    <col min="2578" max="2578" width="0" style="164" hidden="1" customWidth="1"/>
    <col min="2579" max="2816" width="9.140625" style="164"/>
    <col min="2817" max="2817" width="4.7109375" style="164" customWidth="1"/>
    <col min="2818" max="2818" width="0" style="164" hidden="1" customWidth="1"/>
    <col min="2819" max="2819" width="24.7109375" style="164" customWidth="1"/>
    <col min="2820" max="2820" width="0" style="164" hidden="1" customWidth="1"/>
    <col min="2821" max="2821" width="6.7109375" style="164" customWidth="1"/>
    <col min="2822" max="2822" width="36.7109375" style="164" customWidth="1"/>
    <col min="2823" max="2824" width="0" style="164" hidden="1" customWidth="1"/>
    <col min="2825" max="2825" width="22.7109375" style="164" customWidth="1"/>
    <col min="2826" max="2830" width="13.7109375" style="164" customWidth="1"/>
    <col min="2831" max="2831" width="4.7109375" style="164" customWidth="1"/>
    <col min="2832" max="2833" width="8.7109375" style="164" customWidth="1"/>
    <col min="2834" max="2834" width="0" style="164" hidden="1" customWidth="1"/>
    <col min="2835" max="3072" width="9.140625" style="164"/>
    <col min="3073" max="3073" width="4.7109375" style="164" customWidth="1"/>
    <col min="3074" max="3074" width="0" style="164" hidden="1" customWidth="1"/>
    <col min="3075" max="3075" width="24.7109375" style="164" customWidth="1"/>
    <col min="3076" max="3076" width="0" style="164" hidden="1" customWidth="1"/>
    <col min="3077" max="3077" width="6.7109375" style="164" customWidth="1"/>
    <col min="3078" max="3078" width="36.7109375" style="164" customWidth="1"/>
    <col min="3079" max="3080" width="0" style="164" hidden="1" customWidth="1"/>
    <col min="3081" max="3081" width="22.7109375" style="164" customWidth="1"/>
    <col min="3082" max="3086" width="13.7109375" style="164" customWidth="1"/>
    <col min="3087" max="3087" width="4.7109375" style="164" customWidth="1"/>
    <col min="3088" max="3089" width="8.7109375" style="164" customWidth="1"/>
    <col min="3090" max="3090" width="0" style="164" hidden="1" customWidth="1"/>
    <col min="3091" max="3328" width="9.140625" style="164"/>
    <col min="3329" max="3329" width="4.7109375" style="164" customWidth="1"/>
    <col min="3330" max="3330" width="0" style="164" hidden="1" customWidth="1"/>
    <col min="3331" max="3331" width="24.7109375" style="164" customWidth="1"/>
    <col min="3332" max="3332" width="0" style="164" hidden="1" customWidth="1"/>
    <col min="3333" max="3333" width="6.7109375" style="164" customWidth="1"/>
    <col min="3334" max="3334" width="36.7109375" style="164" customWidth="1"/>
    <col min="3335" max="3336" width="0" style="164" hidden="1" customWidth="1"/>
    <col min="3337" max="3337" width="22.7109375" style="164" customWidth="1"/>
    <col min="3338" max="3342" width="13.7109375" style="164" customWidth="1"/>
    <col min="3343" max="3343" width="4.7109375" style="164" customWidth="1"/>
    <col min="3344" max="3345" width="8.7109375" style="164" customWidth="1"/>
    <col min="3346" max="3346" width="0" style="164" hidden="1" customWidth="1"/>
    <col min="3347" max="3584" width="9.140625" style="164"/>
    <col min="3585" max="3585" width="4.7109375" style="164" customWidth="1"/>
    <col min="3586" max="3586" width="0" style="164" hidden="1" customWidth="1"/>
    <col min="3587" max="3587" width="24.7109375" style="164" customWidth="1"/>
    <col min="3588" max="3588" width="0" style="164" hidden="1" customWidth="1"/>
    <col min="3589" max="3589" width="6.7109375" style="164" customWidth="1"/>
    <col min="3590" max="3590" width="36.7109375" style="164" customWidth="1"/>
    <col min="3591" max="3592" width="0" style="164" hidden="1" customWidth="1"/>
    <col min="3593" max="3593" width="22.7109375" style="164" customWidth="1"/>
    <col min="3594" max="3598" width="13.7109375" style="164" customWidth="1"/>
    <col min="3599" max="3599" width="4.7109375" style="164" customWidth="1"/>
    <col min="3600" max="3601" width="8.7109375" style="164" customWidth="1"/>
    <col min="3602" max="3602" width="0" style="164" hidden="1" customWidth="1"/>
    <col min="3603" max="3840" width="9.140625" style="164"/>
    <col min="3841" max="3841" width="4.7109375" style="164" customWidth="1"/>
    <col min="3842" max="3842" width="0" style="164" hidden="1" customWidth="1"/>
    <col min="3843" max="3843" width="24.7109375" style="164" customWidth="1"/>
    <col min="3844" max="3844" width="0" style="164" hidden="1" customWidth="1"/>
    <col min="3845" max="3845" width="6.7109375" style="164" customWidth="1"/>
    <col min="3846" max="3846" width="36.7109375" style="164" customWidth="1"/>
    <col min="3847" max="3848" width="0" style="164" hidden="1" customWidth="1"/>
    <col min="3849" max="3849" width="22.7109375" style="164" customWidth="1"/>
    <col min="3850" max="3854" width="13.7109375" style="164" customWidth="1"/>
    <col min="3855" max="3855" width="4.7109375" style="164" customWidth="1"/>
    <col min="3856" max="3857" width="8.7109375" style="164" customWidth="1"/>
    <col min="3858" max="3858" width="0" style="164" hidden="1" customWidth="1"/>
    <col min="3859" max="4096" width="9.140625" style="164"/>
    <col min="4097" max="4097" width="4.7109375" style="164" customWidth="1"/>
    <col min="4098" max="4098" width="0" style="164" hidden="1" customWidth="1"/>
    <col min="4099" max="4099" width="24.7109375" style="164" customWidth="1"/>
    <col min="4100" max="4100" width="0" style="164" hidden="1" customWidth="1"/>
    <col min="4101" max="4101" width="6.7109375" style="164" customWidth="1"/>
    <col min="4102" max="4102" width="36.7109375" style="164" customWidth="1"/>
    <col min="4103" max="4104" width="0" style="164" hidden="1" customWidth="1"/>
    <col min="4105" max="4105" width="22.7109375" style="164" customWidth="1"/>
    <col min="4106" max="4110" width="13.7109375" style="164" customWidth="1"/>
    <col min="4111" max="4111" width="4.7109375" style="164" customWidth="1"/>
    <col min="4112" max="4113" width="8.7109375" style="164" customWidth="1"/>
    <col min="4114" max="4114" width="0" style="164" hidden="1" customWidth="1"/>
    <col min="4115" max="4352" width="9.140625" style="164"/>
    <col min="4353" max="4353" width="4.7109375" style="164" customWidth="1"/>
    <col min="4354" max="4354" width="0" style="164" hidden="1" customWidth="1"/>
    <col min="4355" max="4355" width="24.7109375" style="164" customWidth="1"/>
    <col min="4356" max="4356" width="0" style="164" hidden="1" customWidth="1"/>
    <col min="4357" max="4357" width="6.7109375" style="164" customWidth="1"/>
    <col min="4358" max="4358" width="36.7109375" style="164" customWidth="1"/>
    <col min="4359" max="4360" width="0" style="164" hidden="1" customWidth="1"/>
    <col min="4361" max="4361" width="22.7109375" style="164" customWidth="1"/>
    <col min="4362" max="4366" width="13.7109375" style="164" customWidth="1"/>
    <col min="4367" max="4367" width="4.7109375" style="164" customWidth="1"/>
    <col min="4368" max="4369" width="8.7109375" style="164" customWidth="1"/>
    <col min="4370" max="4370" width="0" style="164" hidden="1" customWidth="1"/>
    <col min="4371" max="4608" width="9.140625" style="164"/>
    <col min="4609" max="4609" width="4.7109375" style="164" customWidth="1"/>
    <col min="4610" max="4610" width="0" style="164" hidden="1" customWidth="1"/>
    <col min="4611" max="4611" width="24.7109375" style="164" customWidth="1"/>
    <col min="4612" max="4612" width="0" style="164" hidden="1" customWidth="1"/>
    <col min="4613" max="4613" width="6.7109375" style="164" customWidth="1"/>
    <col min="4614" max="4614" width="36.7109375" style="164" customWidth="1"/>
    <col min="4615" max="4616" width="0" style="164" hidden="1" customWidth="1"/>
    <col min="4617" max="4617" width="22.7109375" style="164" customWidth="1"/>
    <col min="4618" max="4622" width="13.7109375" style="164" customWidth="1"/>
    <col min="4623" max="4623" width="4.7109375" style="164" customWidth="1"/>
    <col min="4624" max="4625" width="8.7109375" style="164" customWidth="1"/>
    <col min="4626" max="4626" width="0" style="164" hidden="1" customWidth="1"/>
    <col min="4627" max="4864" width="9.140625" style="164"/>
    <col min="4865" max="4865" width="4.7109375" style="164" customWidth="1"/>
    <col min="4866" max="4866" width="0" style="164" hidden="1" customWidth="1"/>
    <col min="4867" max="4867" width="24.7109375" style="164" customWidth="1"/>
    <col min="4868" max="4868" width="0" style="164" hidden="1" customWidth="1"/>
    <col min="4869" max="4869" width="6.7109375" style="164" customWidth="1"/>
    <col min="4870" max="4870" width="36.7109375" style="164" customWidth="1"/>
    <col min="4871" max="4872" width="0" style="164" hidden="1" customWidth="1"/>
    <col min="4873" max="4873" width="22.7109375" style="164" customWidth="1"/>
    <col min="4874" max="4878" width="13.7109375" style="164" customWidth="1"/>
    <col min="4879" max="4879" width="4.7109375" style="164" customWidth="1"/>
    <col min="4880" max="4881" width="8.7109375" style="164" customWidth="1"/>
    <col min="4882" max="4882" width="0" style="164" hidden="1" customWidth="1"/>
    <col min="4883" max="5120" width="9.140625" style="164"/>
    <col min="5121" max="5121" width="4.7109375" style="164" customWidth="1"/>
    <col min="5122" max="5122" width="0" style="164" hidden="1" customWidth="1"/>
    <col min="5123" max="5123" width="24.7109375" style="164" customWidth="1"/>
    <col min="5124" max="5124" width="0" style="164" hidden="1" customWidth="1"/>
    <col min="5125" max="5125" width="6.7109375" style="164" customWidth="1"/>
    <col min="5126" max="5126" width="36.7109375" style="164" customWidth="1"/>
    <col min="5127" max="5128" width="0" style="164" hidden="1" customWidth="1"/>
    <col min="5129" max="5129" width="22.7109375" style="164" customWidth="1"/>
    <col min="5130" max="5134" width="13.7109375" style="164" customWidth="1"/>
    <col min="5135" max="5135" width="4.7109375" style="164" customWidth="1"/>
    <col min="5136" max="5137" width="8.7109375" style="164" customWidth="1"/>
    <col min="5138" max="5138" width="0" style="164" hidden="1" customWidth="1"/>
    <col min="5139" max="5376" width="9.140625" style="164"/>
    <col min="5377" max="5377" width="4.7109375" style="164" customWidth="1"/>
    <col min="5378" max="5378" width="0" style="164" hidden="1" customWidth="1"/>
    <col min="5379" max="5379" width="24.7109375" style="164" customWidth="1"/>
    <col min="5380" max="5380" width="0" style="164" hidden="1" customWidth="1"/>
    <col min="5381" max="5381" width="6.7109375" style="164" customWidth="1"/>
    <col min="5382" max="5382" width="36.7109375" style="164" customWidth="1"/>
    <col min="5383" max="5384" width="0" style="164" hidden="1" customWidth="1"/>
    <col min="5385" max="5385" width="22.7109375" style="164" customWidth="1"/>
    <col min="5386" max="5390" width="13.7109375" style="164" customWidth="1"/>
    <col min="5391" max="5391" width="4.7109375" style="164" customWidth="1"/>
    <col min="5392" max="5393" width="8.7109375" style="164" customWidth="1"/>
    <col min="5394" max="5394" width="0" style="164" hidden="1" customWidth="1"/>
    <col min="5395" max="5632" width="9.140625" style="164"/>
    <col min="5633" max="5633" width="4.7109375" style="164" customWidth="1"/>
    <col min="5634" max="5634" width="0" style="164" hidden="1" customWidth="1"/>
    <col min="5635" max="5635" width="24.7109375" style="164" customWidth="1"/>
    <col min="5636" max="5636" width="0" style="164" hidden="1" customWidth="1"/>
    <col min="5637" max="5637" width="6.7109375" style="164" customWidth="1"/>
    <col min="5638" max="5638" width="36.7109375" style="164" customWidth="1"/>
    <col min="5639" max="5640" width="0" style="164" hidden="1" customWidth="1"/>
    <col min="5641" max="5641" width="22.7109375" style="164" customWidth="1"/>
    <col min="5642" max="5646" width="13.7109375" style="164" customWidth="1"/>
    <col min="5647" max="5647" width="4.7109375" style="164" customWidth="1"/>
    <col min="5648" max="5649" width="8.7109375" style="164" customWidth="1"/>
    <col min="5650" max="5650" width="0" style="164" hidden="1" customWidth="1"/>
    <col min="5651" max="5888" width="9.140625" style="164"/>
    <col min="5889" max="5889" width="4.7109375" style="164" customWidth="1"/>
    <col min="5890" max="5890" width="0" style="164" hidden="1" customWidth="1"/>
    <col min="5891" max="5891" width="24.7109375" style="164" customWidth="1"/>
    <col min="5892" max="5892" width="0" style="164" hidden="1" customWidth="1"/>
    <col min="5893" max="5893" width="6.7109375" style="164" customWidth="1"/>
    <col min="5894" max="5894" width="36.7109375" style="164" customWidth="1"/>
    <col min="5895" max="5896" width="0" style="164" hidden="1" customWidth="1"/>
    <col min="5897" max="5897" width="22.7109375" style="164" customWidth="1"/>
    <col min="5898" max="5902" width="13.7109375" style="164" customWidth="1"/>
    <col min="5903" max="5903" width="4.7109375" style="164" customWidth="1"/>
    <col min="5904" max="5905" width="8.7109375" style="164" customWidth="1"/>
    <col min="5906" max="5906" width="0" style="164" hidden="1" customWidth="1"/>
    <col min="5907" max="6144" width="9.140625" style="164"/>
    <col min="6145" max="6145" width="4.7109375" style="164" customWidth="1"/>
    <col min="6146" max="6146" width="0" style="164" hidden="1" customWidth="1"/>
    <col min="6147" max="6147" width="24.7109375" style="164" customWidth="1"/>
    <col min="6148" max="6148" width="0" style="164" hidden="1" customWidth="1"/>
    <col min="6149" max="6149" width="6.7109375" style="164" customWidth="1"/>
    <col min="6150" max="6150" width="36.7109375" style="164" customWidth="1"/>
    <col min="6151" max="6152" width="0" style="164" hidden="1" customWidth="1"/>
    <col min="6153" max="6153" width="22.7109375" style="164" customWidth="1"/>
    <col min="6154" max="6158" width="13.7109375" style="164" customWidth="1"/>
    <col min="6159" max="6159" width="4.7109375" style="164" customWidth="1"/>
    <col min="6160" max="6161" width="8.7109375" style="164" customWidth="1"/>
    <col min="6162" max="6162" width="0" style="164" hidden="1" customWidth="1"/>
    <col min="6163" max="6400" width="9.140625" style="164"/>
    <col min="6401" max="6401" width="4.7109375" style="164" customWidth="1"/>
    <col min="6402" max="6402" width="0" style="164" hidden="1" customWidth="1"/>
    <col min="6403" max="6403" width="24.7109375" style="164" customWidth="1"/>
    <col min="6404" max="6404" width="0" style="164" hidden="1" customWidth="1"/>
    <col min="6405" max="6405" width="6.7109375" style="164" customWidth="1"/>
    <col min="6406" max="6406" width="36.7109375" style="164" customWidth="1"/>
    <col min="6407" max="6408" width="0" style="164" hidden="1" customWidth="1"/>
    <col min="6409" max="6409" width="22.7109375" style="164" customWidth="1"/>
    <col min="6410" max="6414" width="13.7109375" style="164" customWidth="1"/>
    <col min="6415" max="6415" width="4.7109375" style="164" customWidth="1"/>
    <col min="6416" max="6417" width="8.7109375" style="164" customWidth="1"/>
    <col min="6418" max="6418" width="0" style="164" hidden="1" customWidth="1"/>
    <col min="6419" max="6656" width="9.140625" style="164"/>
    <col min="6657" max="6657" width="4.7109375" style="164" customWidth="1"/>
    <col min="6658" max="6658" width="0" style="164" hidden="1" customWidth="1"/>
    <col min="6659" max="6659" width="24.7109375" style="164" customWidth="1"/>
    <col min="6660" max="6660" width="0" style="164" hidden="1" customWidth="1"/>
    <col min="6661" max="6661" width="6.7109375" style="164" customWidth="1"/>
    <col min="6662" max="6662" width="36.7109375" style="164" customWidth="1"/>
    <col min="6663" max="6664" width="0" style="164" hidden="1" customWidth="1"/>
    <col min="6665" max="6665" width="22.7109375" style="164" customWidth="1"/>
    <col min="6666" max="6670" width="13.7109375" style="164" customWidth="1"/>
    <col min="6671" max="6671" width="4.7109375" style="164" customWidth="1"/>
    <col min="6672" max="6673" width="8.7109375" style="164" customWidth="1"/>
    <col min="6674" max="6674" width="0" style="164" hidden="1" customWidth="1"/>
    <col min="6675" max="6912" width="9.140625" style="164"/>
    <col min="6913" max="6913" width="4.7109375" style="164" customWidth="1"/>
    <col min="6914" max="6914" width="0" style="164" hidden="1" customWidth="1"/>
    <col min="6915" max="6915" width="24.7109375" style="164" customWidth="1"/>
    <col min="6916" max="6916" width="0" style="164" hidden="1" customWidth="1"/>
    <col min="6917" max="6917" width="6.7109375" style="164" customWidth="1"/>
    <col min="6918" max="6918" width="36.7109375" style="164" customWidth="1"/>
    <col min="6919" max="6920" width="0" style="164" hidden="1" customWidth="1"/>
    <col min="6921" max="6921" width="22.7109375" style="164" customWidth="1"/>
    <col min="6922" max="6926" width="13.7109375" style="164" customWidth="1"/>
    <col min="6927" max="6927" width="4.7109375" style="164" customWidth="1"/>
    <col min="6928" max="6929" width="8.7109375" style="164" customWidth="1"/>
    <col min="6930" max="6930" width="0" style="164" hidden="1" customWidth="1"/>
    <col min="6931" max="7168" width="9.140625" style="164"/>
    <col min="7169" max="7169" width="4.7109375" style="164" customWidth="1"/>
    <col min="7170" max="7170" width="0" style="164" hidden="1" customWidth="1"/>
    <col min="7171" max="7171" width="24.7109375" style="164" customWidth="1"/>
    <col min="7172" max="7172" width="0" style="164" hidden="1" customWidth="1"/>
    <col min="7173" max="7173" width="6.7109375" style="164" customWidth="1"/>
    <col min="7174" max="7174" width="36.7109375" style="164" customWidth="1"/>
    <col min="7175" max="7176" width="0" style="164" hidden="1" customWidth="1"/>
    <col min="7177" max="7177" width="22.7109375" style="164" customWidth="1"/>
    <col min="7178" max="7182" width="13.7109375" style="164" customWidth="1"/>
    <col min="7183" max="7183" width="4.7109375" style="164" customWidth="1"/>
    <col min="7184" max="7185" width="8.7109375" style="164" customWidth="1"/>
    <col min="7186" max="7186" width="0" style="164" hidden="1" customWidth="1"/>
    <col min="7187" max="7424" width="9.140625" style="164"/>
    <col min="7425" max="7425" width="4.7109375" style="164" customWidth="1"/>
    <col min="7426" max="7426" width="0" style="164" hidden="1" customWidth="1"/>
    <col min="7427" max="7427" width="24.7109375" style="164" customWidth="1"/>
    <col min="7428" max="7428" width="0" style="164" hidden="1" customWidth="1"/>
    <col min="7429" max="7429" width="6.7109375" style="164" customWidth="1"/>
    <col min="7430" max="7430" width="36.7109375" style="164" customWidth="1"/>
    <col min="7431" max="7432" width="0" style="164" hidden="1" customWidth="1"/>
    <col min="7433" max="7433" width="22.7109375" style="164" customWidth="1"/>
    <col min="7434" max="7438" width="13.7109375" style="164" customWidth="1"/>
    <col min="7439" max="7439" width="4.7109375" style="164" customWidth="1"/>
    <col min="7440" max="7441" width="8.7109375" style="164" customWidth="1"/>
    <col min="7442" max="7442" width="0" style="164" hidden="1" customWidth="1"/>
    <col min="7443" max="7680" width="9.140625" style="164"/>
    <col min="7681" max="7681" width="4.7109375" style="164" customWidth="1"/>
    <col min="7682" max="7682" width="0" style="164" hidden="1" customWidth="1"/>
    <col min="7683" max="7683" width="24.7109375" style="164" customWidth="1"/>
    <col min="7684" max="7684" width="0" style="164" hidden="1" customWidth="1"/>
    <col min="7685" max="7685" width="6.7109375" style="164" customWidth="1"/>
    <col min="7686" max="7686" width="36.7109375" style="164" customWidth="1"/>
    <col min="7687" max="7688" width="0" style="164" hidden="1" customWidth="1"/>
    <col min="7689" max="7689" width="22.7109375" style="164" customWidth="1"/>
    <col min="7690" max="7694" width="13.7109375" style="164" customWidth="1"/>
    <col min="7695" max="7695" width="4.7109375" style="164" customWidth="1"/>
    <col min="7696" max="7697" width="8.7109375" style="164" customWidth="1"/>
    <col min="7698" max="7698" width="0" style="164" hidden="1" customWidth="1"/>
    <col min="7699" max="7936" width="9.140625" style="164"/>
    <col min="7937" max="7937" width="4.7109375" style="164" customWidth="1"/>
    <col min="7938" max="7938" width="0" style="164" hidden="1" customWidth="1"/>
    <col min="7939" max="7939" width="24.7109375" style="164" customWidth="1"/>
    <col min="7940" max="7940" width="0" style="164" hidden="1" customWidth="1"/>
    <col min="7941" max="7941" width="6.7109375" style="164" customWidth="1"/>
    <col min="7942" max="7942" width="36.7109375" style="164" customWidth="1"/>
    <col min="7943" max="7944" width="0" style="164" hidden="1" customWidth="1"/>
    <col min="7945" max="7945" width="22.7109375" style="164" customWidth="1"/>
    <col min="7946" max="7950" width="13.7109375" style="164" customWidth="1"/>
    <col min="7951" max="7951" width="4.7109375" style="164" customWidth="1"/>
    <col min="7952" max="7953" width="8.7109375" style="164" customWidth="1"/>
    <col min="7954" max="7954" width="0" style="164" hidden="1" customWidth="1"/>
    <col min="7955" max="8192" width="9.140625" style="164"/>
    <col min="8193" max="8193" width="4.7109375" style="164" customWidth="1"/>
    <col min="8194" max="8194" width="0" style="164" hidden="1" customWidth="1"/>
    <col min="8195" max="8195" width="24.7109375" style="164" customWidth="1"/>
    <col min="8196" max="8196" width="0" style="164" hidden="1" customWidth="1"/>
    <col min="8197" max="8197" width="6.7109375" style="164" customWidth="1"/>
    <col min="8198" max="8198" width="36.7109375" style="164" customWidth="1"/>
    <col min="8199" max="8200" width="0" style="164" hidden="1" customWidth="1"/>
    <col min="8201" max="8201" width="22.7109375" style="164" customWidth="1"/>
    <col min="8202" max="8206" width="13.7109375" style="164" customWidth="1"/>
    <col min="8207" max="8207" width="4.7109375" style="164" customWidth="1"/>
    <col min="8208" max="8209" width="8.7109375" style="164" customWidth="1"/>
    <col min="8210" max="8210" width="0" style="164" hidden="1" customWidth="1"/>
    <col min="8211" max="8448" width="9.140625" style="164"/>
    <col min="8449" max="8449" width="4.7109375" style="164" customWidth="1"/>
    <col min="8450" max="8450" width="0" style="164" hidden="1" customWidth="1"/>
    <col min="8451" max="8451" width="24.7109375" style="164" customWidth="1"/>
    <col min="8452" max="8452" width="0" style="164" hidden="1" customWidth="1"/>
    <col min="8453" max="8453" width="6.7109375" style="164" customWidth="1"/>
    <col min="8454" max="8454" width="36.7109375" style="164" customWidth="1"/>
    <col min="8455" max="8456" width="0" style="164" hidden="1" customWidth="1"/>
    <col min="8457" max="8457" width="22.7109375" style="164" customWidth="1"/>
    <col min="8458" max="8462" width="13.7109375" style="164" customWidth="1"/>
    <col min="8463" max="8463" width="4.7109375" style="164" customWidth="1"/>
    <col min="8464" max="8465" width="8.7109375" style="164" customWidth="1"/>
    <col min="8466" max="8466" width="0" style="164" hidden="1" customWidth="1"/>
    <col min="8467" max="8704" width="9.140625" style="164"/>
    <col min="8705" max="8705" width="4.7109375" style="164" customWidth="1"/>
    <col min="8706" max="8706" width="0" style="164" hidden="1" customWidth="1"/>
    <col min="8707" max="8707" width="24.7109375" style="164" customWidth="1"/>
    <col min="8708" max="8708" width="0" style="164" hidden="1" customWidth="1"/>
    <col min="8709" max="8709" width="6.7109375" style="164" customWidth="1"/>
    <col min="8710" max="8710" width="36.7109375" style="164" customWidth="1"/>
    <col min="8711" max="8712" width="0" style="164" hidden="1" customWidth="1"/>
    <col min="8713" max="8713" width="22.7109375" style="164" customWidth="1"/>
    <col min="8714" max="8718" width="13.7109375" style="164" customWidth="1"/>
    <col min="8719" max="8719" width="4.7109375" style="164" customWidth="1"/>
    <col min="8720" max="8721" width="8.7109375" style="164" customWidth="1"/>
    <col min="8722" max="8722" width="0" style="164" hidden="1" customWidth="1"/>
    <col min="8723" max="8960" width="9.140625" style="164"/>
    <col min="8961" max="8961" width="4.7109375" style="164" customWidth="1"/>
    <col min="8962" max="8962" width="0" style="164" hidden="1" customWidth="1"/>
    <col min="8963" max="8963" width="24.7109375" style="164" customWidth="1"/>
    <col min="8964" max="8964" width="0" style="164" hidden="1" customWidth="1"/>
    <col min="8965" max="8965" width="6.7109375" style="164" customWidth="1"/>
    <col min="8966" max="8966" width="36.7109375" style="164" customWidth="1"/>
    <col min="8967" max="8968" width="0" style="164" hidden="1" customWidth="1"/>
    <col min="8969" max="8969" width="22.7109375" style="164" customWidth="1"/>
    <col min="8970" max="8974" width="13.7109375" style="164" customWidth="1"/>
    <col min="8975" max="8975" width="4.7109375" style="164" customWidth="1"/>
    <col min="8976" max="8977" width="8.7109375" style="164" customWidth="1"/>
    <col min="8978" max="8978" width="0" style="164" hidden="1" customWidth="1"/>
    <col min="8979" max="9216" width="9.140625" style="164"/>
    <col min="9217" max="9217" width="4.7109375" style="164" customWidth="1"/>
    <col min="9218" max="9218" width="0" style="164" hidden="1" customWidth="1"/>
    <col min="9219" max="9219" width="24.7109375" style="164" customWidth="1"/>
    <col min="9220" max="9220" width="0" style="164" hidden="1" customWidth="1"/>
    <col min="9221" max="9221" width="6.7109375" style="164" customWidth="1"/>
    <col min="9222" max="9222" width="36.7109375" style="164" customWidth="1"/>
    <col min="9223" max="9224" width="0" style="164" hidden="1" customWidth="1"/>
    <col min="9225" max="9225" width="22.7109375" style="164" customWidth="1"/>
    <col min="9226" max="9230" width="13.7109375" style="164" customWidth="1"/>
    <col min="9231" max="9231" width="4.7109375" style="164" customWidth="1"/>
    <col min="9232" max="9233" width="8.7109375" style="164" customWidth="1"/>
    <col min="9234" max="9234" width="0" style="164" hidden="1" customWidth="1"/>
    <col min="9235" max="9472" width="9.140625" style="164"/>
    <col min="9473" max="9473" width="4.7109375" style="164" customWidth="1"/>
    <col min="9474" max="9474" width="0" style="164" hidden="1" customWidth="1"/>
    <col min="9475" max="9475" width="24.7109375" style="164" customWidth="1"/>
    <col min="9476" max="9476" width="0" style="164" hidden="1" customWidth="1"/>
    <col min="9477" max="9477" width="6.7109375" style="164" customWidth="1"/>
    <col min="9478" max="9478" width="36.7109375" style="164" customWidth="1"/>
    <col min="9479" max="9480" width="0" style="164" hidden="1" customWidth="1"/>
    <col min="9481" max="9481" width="22.7109375" style="164" customWidth="1"/>
    <col min="9482" max="9486" width="13.7109375" style="164" customWidth="1"/>
    <col min="9487" max="9487" width="4.7109375" style="164" customWidth="1"/>
    <col min="9488" max="9489" width="8.7109375" style="164" customWidth="1"/>
    <col min="9490" max="9490" width="0" style="164" hidden="1" customWidth="1"/>
    <col min="9491" max="9728" width="9.140625" style="164"/>
    <col min="9729" max="9729" width="4.7109375" style="164" customWidth="1"/>
    <col min="9730" max="9730" width="0" style="164" hidden="1" customWidth="1"/>
    <col min="9731" max="9731" width="24.7109375" style="164" customWidth="1"/>
    <col min="9732" max="9732" width="0" style="164" hidden="1" customWidth="1"/>
    <col min="9733" max="9733" width="6.7109375" style="164" customWidth="1"/>
    <col min="9734" max="9734" width="36.7109375" style="164" customWidth="1"/>
    <col min="9735" max="9736" width="0" style="164" hidden="1" customWidth="1"/>
    <col min="9737" max="9737" width="22.7109375" style="164" customWidth="1"/>
    <col min="9738" max="9742" width="13.7109375" style="164" customWidth="1"/>
    <col min="9743" max="9743" width="4.7109375" style="164" customWidth="1"/>
    <col min="9744" max="9745" width="8.7109375" style="164" customWidth="1"/>
    <col min="9746" max="9746" width="0" style="164" hidden="1" customWidth="1"/>
    <col min="9747" max="9984" width="9.140625" style="164"/>
    <col min="9985" max="9985" width="4.7109375" style="164" customWidth="1"/>
    <col min="9986" max="9986" width="0" style="164" hidden="1" customWidth="1"/>
    <col min="9987" max="9987" width="24.7109375" style="164" customWidth="1"/>
    <col min="9988" max="9988" width="0" style="164" hidden="1" customWidth="1"/>
    <col min="9989" max="9989" width="6.7109375" style="164" customWidth="1"/>
    <col min="9990" max="9990" width="36.7109375" style="164" customWidth="1"/>
    <col min="9991" max="9992" width="0" style="164" hidden="1" customWidth="1"/>
    <col min="9993" max="9993" width="22.7109375" style="164" customWidth="1"/>
    <col min="9994" max="9998" width="13.7109375" style="164" customWidth="1"/>
    <col min="9999" max="9999" width="4.7109375" style="164" customWidth="1"/>
    <col min="10000" max="10001" width="8.7109375" style="164" customWidth="1"/>
    <col min="10002" max="10002" width="0" style="164" hidden="1" customWidth="1"/>
    <col min="10003" max="10240" width="9.140625" style="164"/>
    <col min="10241" max="10241" width="4.7109375" style="164" customWidth="1"/>
    <col min="10242" max="10242" width="0" style="164" hidden="1" customWidth="1"/>
    <col min="10243" max="10243" width="24.7109375" style="164" customWidth="1"/>
    <col min="10244" max="10244" width="0" style="164" hidden="1" customWidth="1"/>
    <col min="10245" max="10245" width="6.7109375" style="164" customWidth="1"/>
    <col min="10246" max="10246" width="36.7109375" style="164" customWidth="1"/>
    <col min="10247" max="10248" width="0" style="164" hidden="1" customWidth="1"/>
    <col min="10249" max="10249" width="22.7109375" style="164" customWidth="1"/>
    <col min="10250" max="10254" width="13.7109375" style="164" customWidth="1"/>
    <col min="10255" max="10255" width="4.7109375" style="164" customWidth="1"/>
    <col min="10256" max="10257" width="8.7109375" style="164" customWidth="1"/>
    <col min="10258" max="10258" width="0" style="164" hidden="1" customWidth="1"/>
    <col min="10259" max="10496" width="9.140625" style="164"/>
    <col min="10497" max="10497" width="4.7109375" style="164" customWidth="1"/>
    <col min="10498" max="10498" width="0" style="164" hidden="1" customWidth="1"/>
    <col min="10499" max="10499" width="24.7109375" style="164" customWidth="1"/>
    <col min="10500" max="10500" width="0" style="164" hidden="1" customWidth="1"/>
    <col min="10501" max="10501" width="6.7109375" style="164" customWidth="1"/>
    <col min="10502" max="10502" width="36.7109375" style="164" customWidth="1"/>
    <col min="10503" max="10504" width="0" style="164" hidden="1" customWidth="1"/>
    <col min="10505" max="10505" width="22.7109375" style="164" customWidth="1"/>
    <col min="10506" max="10510" width="13.7109375" style="164" customWidth="1"/>
    <col min="10511" max="10511" width="4.7109375" style="164" customWidth="1"/>
    <col min="10512" max="10513" width="8.7109375" style="164" customWidth="1"/>
    <col min="10514" max="10514" width="0" style="164" hidden="1" customWidth="1"/>
    <col min="10515" max="10752" width="9.140625" style="164"/>
    <col min="10753" max="10753" width="4.7109375" style="164" customWidth="1"/>
    <col min="10754" max="10754" width="0" style="164" hidden="1" customWidth="1"/>
    <col min="10755" max="10755" width="24.7109375" style="164" customWidth="1"/>
    <col min="10756" max="10756" width="0" style="164" hidden="1" customWidth="1"/>
    <col min="10757" max="10757" width="6.7109375" style="164" customWidth="1"/>
    <col min="10758" max="10758" width="36.7109375" style="164" customWidth="1"/>
    <col min="10759" max="10760" width="0" style="164" hidden="1" customWidth="1"/>
    <col min="10761" max="10761" width="22.7109375" style="164" customWidth="1"/>
    <col min="10762" max="10766" width="13.7109375" style="164" customWidth="1"/>
    <col min="10767" max="10767" width="4.7109375" style="164" customWidth="1"/>
    <col min="10768" max="10769" width="8.7109375" style="164" customWidth="1"/>
    <col min="10770" max="10770" width="0" style="164" hidden="1" customWidth="1"/>
    <col min="10771" max="11008" width="9.140625" style="164"/>
    <col min="11009" max="11009" width="4.7109375" style="164" customWidth="1"/>
    <col min="11010" max="11010" width="0" style="164" hidden="1" customWidth="1"/>
    <col min="11011" max="11011" width="24.7109375" style="164" customWidth="1"/>
    <col min="11012" max="11012" width="0" style="164" hidden="1" customWidth="1"/>
    <col min="11013" max="11013" width="6.7109375" style="164" customWidth="1"/>
    <col min="11014" max="11014" width="36.7109375" style="164" customWidth="1"/>
    <col min="11015" max="11016" width="0" style="164" hidden="1" customWidth="1"/>
    <col min="11017" max="11017" width="22.7109375" style="164" customWidth="1"/>
    <col min="11018" max="11022" width="13.7109375" style="164" customWidth="1"/>
    <col min="11023" max="11023" width="4.7109375" style="164" customWidth="1"/>
    <col min="11024" max="11025" width="8.7109375" style="164" customWidth="1"/>
    <col min="11026" max="11026" width="0" style="164" hidden="1" customWidth="1"/>
    <col min="11027" max="11264" width="9.140625" style="164"/>
    <col min="11265" max="11265" width="4.7109375" style="164" customWidth="1"/>
    <col min="11266" max="11266" width="0" style="164" hidden="1" customWidth="1"/>
    <col min="11267" max="11267" width="24.7109375" style="164" customWidth="1"/>
    <col min="11268" max="11268" width="0" style="164" hidden="1" customWidth="1"/>
    <col min="11269" max="11269" width="6.7109375" style="164" customWidth="1"/>
    <col min="11270" max="11270" width="36.7109375" style="164" customWidth="1"/>
    <col min="11271" max="11272" width="0" style="164" hidden="1" customWidth="1"/>
    <col min="11273" max="11273" width="22.7109375" style="164" customWidth="1"/>
    <col min="11274" max="11278" width="13.7109375" style="164" customWidth="1"/>
    <col min="11279" max="11279" width="4.7109375" style="164" customWidth="1"/>
    <col min="11280" max="11281" width="8.7109375" style="164" customWidth="1"/>
    <col min="11282" max="11282" width="0" style="164" hidden="1" customWidth="1"/>
    <col min="11283" max="11520" width="9.140625" style="164"/>
    <col min="11521" max="11521" width="4.7109375" style="164" customWidth="1"/>
    <col min="11522" max="11522" width="0" style="164" hidden="1" customWidth="1"/>
    <col min="11523" max="11523" width="24.7109375" style="164" customWidth="1"/>
    <col min="11524" max="11524" width="0" style="164" hidden="1" customWidth="1"/>
    <col min="11525" max="11525" width="6.7109375" style="164" customWidth="1"/>
    <col min="11526" max="11526" width="36.7109375" style="164" customWidth="1"/>
    <col min="11527" max="11528" width="0" style="164" hidden="1" customWidth="1"/>
    <col min="11529" max="11529" width="22.7109375" style="164" customWidth="1"/>
    <col min="11530" max="11534" width="13.7109375" style="164" customWidth="1"/>
    <col min="11535" max="11535" width="4.7109375" style="164" customWidth="1"/>
    <col min="11536" max="11537" width="8.7109375" style="164" customWidth="1"/>
    <col min="11538" max="11538" width="0" style="164" hidden="1" customWidth="1"/>
    <col min="11539" max="11776" width="9.140625" style="164"/>
    <col min="11777" max="11777" width="4.7109375" style="164" customWidth="1"/>
    <col min="11778" max="11778" width="0" style="164" hidden="1" customWidth="1"/>
    <col min="11779" max="11779" width="24.7109375" style="164" customWidth="1"/>
    <col min="11780" max="11780" width="0" style="164" hidden="1" customWidth="1"/>
    <col min="11781" max="11781" width="6.7109375" style="164" customWidth="1"/>
    <col min="11782" max="11782" width="36.7109375" style="164" customWidth="1"/>
    <col min="11783" max="11784" width="0" style="164" hidden="1" customWidth="1"/>
    <col min="11785" max="11785" width="22.7109375" style="164" customWidth="1"/>
    <col min="11786" max="11790" width="13.7109375" style="164" customWidth="1"/>
    <col min="11791" max="11791" width="4.7109375" style="164" customWidth="1"/>
    <col min="11792" max="11793" width="8.7109375" style="164" customWidth="1"/>
    <col min="11794" max="11794" width="0" style="164" hidden="1" customWidth="1"/>
    <col min="11795" max="12032" width="9.140625" style="164"/>
    <col min="12033" max="12033" width="4.7109375" style="164" customWidth="1"/>
    <col min="12034" max="12034" width="0" style="164" hidden="1" customWidth="1"/>
    <col min="12035" max="12035" width="24.7109375" style="164" customWidth="1"/>
    <col min="12036" max="12036" width="0" style="164" hidden="1" customWidth="1"/>
    <col min="12037" max="12037" width="6.7109375" style="164" customWidth="1"/>
    <col min="12038" max="12038" width="36.7109375" style="164" customWidth="1"/>
    <col min="12039" max="12040" width="0" style="164" hidden="1" customWidth="1"/>
    <col min="12041" max="12041" width="22.7109375" style="164" customWidth="1"/>
    <col min="12042" max="12046" width="13.7109375" style="164" customWidth="1"/>
    <col min="12047" max="12047" width="4.7109375" style="164" customWidth="1"/>
    <col min="12048" max="12049" width="8.7109375" style="164" customWidth="1"/>
    <col min="12050" max="12050" width="0" style="164" hidden="1" customWidth="1"/>
    <col min="12051" max="12288" width="9.140625" style="164"/>
    <col min="12289" max="12289" width="4.7109375" style="164" customWidth="1"/>
    <col min="12290" max="12290" width="0" style="164" hidden="1" customWidth="1"/>
    <col min="12291" max="12291" width="24.7109375" style="164" customWidth="1"/>
    <col min="12292" max="12292" width="0" style="164" hidden="1" customWidth="1"/>
    <col min="12293" max="12293" width="6.7109375" style="164" customWidth="1"/>
    <col min="12294" max="12294" width="36.7109375" style="164" customWidth="1"/>
    <col min="12295" max="12296" width="0" style="164" hidden="1" customWidth="1"/>
    <col min="12297" max="12297" width="22.7109375" style="164" customWidth="1"/>
    <col min="12298" max="12302" width="13.7109375" style="164" customWidth="1"/>
    <col min="12303" max="12303" width="4.7109375" style="164" customWidth="1"/>
    <col min="12304" max="12305" width="8.7109375" style="164" customWidth="1"/>
    <col min="12306" max="12306" width="0" style="164" hidden="1" customWidth="1"/>
    <col min="12307" max="12544" width="9.140625" style="164"/>
    <col min="12545" max="12545" width="4.7109375" style="164" customWidth="1"/>
    <col min="12546" max="12546" width="0" style="164" hidden="1" customWidth="1"/>
    <col min="12547" max="12547" width="24.7109375" style="164" customWidth="1"/>
    <col min="12548" max="12548" width="0" style="164" hidden="1" customWidth="1"/>
    <col min="12549" max="12549" width="6.7109375" style="164" customWidth="1"/>
    <col min="12550" max="12550" width="36.7109375" style="164" customWidth="1"/>
    <col min="12551" max="12552" width="0" style="164" hidden="1" customWidth="1"/>
    <col min="12553" max="12553" width="22.7109375" style="164" customWidth="1"/>
    <col min="12554" max="12558" width="13.7109375" style="164" customWidth="1"/>
    <col min="12559" max="12559" width="4.7109375" style="164" customWidth="1"/>
    <col min="12560" max="12561" width="8.7109375" style="164" customWidth="1"/>
    <col min="12562" max="12562" width="0" style="164" hidden="1" customWidth="1"/>
    <col min="12563" max="12800" width="9.140625" style="164"/>
    <col min="12801" max="12801" width="4.7109375" style="164" customWidth="1"/>
    <col min="12802" max="12802" width="0" style="164" hidden="1" customWidth="1"/>
    <col min="12803" max="12803" width="24.7109375" style="164" customWidth="1"/>
    <col min="12804" max="12804" width="0" style="164" hidden="1" customWidth="1"/>
    <col min="12805" max="12805" width="6.7109375" style="164" customWidth="1"/>
    <col min="12806" max="12806" width="36.7109375" style="164" customWidth="1"/>
    <col min="12807" max="12808" width="0" style="164" hidden="1" customWidth="1"/>
    <col min="12809" max="12809" width="22.7109375" style="164" customWidth="1"/>
    <col min="12810" max="12814" width="13.7109375" style="164" customWidth="1"/>
    <col min="12815" max="12815" width="4.7109375" style="164" customWidth="1"/>
    <col min="12816" max="12817" width="8.7109375" style="164" customWidth="1"/>
    <col min="12818" max="12818" width="0" style="164" hidden="1" customWidth="1"/>
    <col min="12819" max="13056" width="9.140625" style="164"/>
    <col min="13057" max="13057" width="4.7109375" style="164" customWidth="1"/>
    <col min="13058" max="13058" width="0" style="164" hidden="1" customWidth="1"/>
    <col min="13059" max="13059" width="24.7109375" style="164" customWidth="1"/>
    <col min="13060" max="13060" width="0" style="164" hidden="1" customWidth="1"/>
    <col min="13061" max="13061" width="6.7109375" style="164" customWidth="1"/>
    <col min="13062" max="13062" width="36.7109375" style="164" customWidth="1"/>
    <col min="13063" max="13064" width="0" style="164" hidden="1" customWidth="1"/>
    <col min="13065" max="13065" width="22.7109375" style="164" customWidth="1"/>
    <col min="13066" max="13070" width="13.7109375" style="164" customWidth="1"/>
    <col min="13071" max="13071" width="4.7109375" style="164" customWidth="1"/>
    <col min="13072" max="13073" width="8.7109375" style="164" customWidth="1"/>
    <col min="13074" max="13074" width="0" style="164" hidden="1" customWidth="1"/>
    <col min="13075" max="13312" width="9.140625" style="164"/>
    <col min="13313" max="13313" width="4.7109375" style="164" customWidth="1"/>
    <col min="13314" max="13314" width="0" style="164" hidden="1" customWidth="1"/>
    <col min="13315" max="13315" width="24.7109375" style="164" customWidth="1"/>
    <col min="13316" max="13316" width="0" style="164" hidden="1" customWidth="1"/>
    <col min="13317" max="13317" width="6.7109375" style="164" customWidth="1"/>
    <col min="13318" max="13318" width="36.7109375" style="164" customWidth="1"/>
    <col min="13319" max="13320" width="0" style="164" hidden="1" customWidth="1"/>
    <col min="13321" max="13321" width="22.7109375" style="164" customWidth="1"/>
    <col min="13322" max="13326" width="13.7109375" style="164" customWidth="1"/>
    <col min="13327" max="13327" width="4.7109375" style="164" customWidth="1"/>
    <col min="13328" max="13329" width="8.7109375" style="164" customWidth="1"/>
    <col min="13330" max="13330" width="0" style="164" hidden="1" customWidth="1"/>
    <col min="13331" max="13568" width="9.140625" style="164"/>
    <col min="13569" max="13569" width="4.7109375" style="164" customWidth="1"/>
    <col min="13570" max="13570" width="0" style="164" hidden="1" customWidth="1"/>
    <col min="13571" max="13571" width="24.7109375" style="164" customWidth="1"/>
    <col min="13572" max="13572" width="0" style="164" hidden="1" customWidth="1"/>
    <col min="13573" max="13573" width="6.7109375" style="164" customWidth="1"/>
    <col min="13574" max="13574" width="36.7109375" style="164" customWidth="1"/>
    <col min="13575" max="13576" width="0" style="164" hidden="1" customWidth="1"/>
    <col min="13577" max="13577" width="22.7109375" style="164" customWidth="1"/>
    <col min="13578" max="13582" width="13.7109375" style="164" customWidth="1"/>
    <col min="13583" max="13583" width="4.7109375" style="164" customWidth="1"/>
    <col min="13584" max="13585" width="8.7109375" style="164" customWidth="1"/>
    <col min="13586" max="13586" width="0" style="164" hidden="1" customWidth="1"/>
    <col min="13587" max="13824" width="9.140625" style="164"/>
    <col min="13825" max="13825" width="4.7109375" style="164" customWidth="1"/>
    <col min="13826" max="13826" width="0" style="164" hidden="1" customWidth="1"/>
    <col min="13827" max="13827" width="24.7109375" style="164" customWidth="1"/>
    <col min="13828" max="13828" width="0" style="164" hidden="1" customWidth="1"/>
    <col min="13829" max="13829" width="6.7109375" style="164" customWidth="1"/>
    <col min="13830" max="13830" width="36.7109375" style="164" customWidth="1"/>
    <col min="13831" max="13832" width="0" style="164" hidden="1" customWidth="1"/>
    <col min="13833" max="13833" width="22.7109375" style="164" customWidth="1"/>
    <col min="13834" max="13838" width="13.7109375" style="164" customWidth="1"/>
    <col min="13839" max="13839" width="4.7109375" style="164" customWidth="1"/>
    <col min="13840" max="13841" width="8.7109375" style="164" customWidth="1"/>
    <col min="13842" max="13842" width="0" style="164" hidden="1" customWidth="1"/>
    <col min="13843" max="14080" width="9.140625" style="164"/>
    <col min="14081" max="14081" width="4.7109375" style="164" customWidth="1"/>
    <col min="14082" max="14082" width="0" style="164" hidden="1" customWidth="1"/>
    <col min="14083" max="14083" width="24.7109375" style="164" customWidth="1"/>
    <col min="14084" max="14084" width="0" style="164" hidden="1" customWidth="1"/>
    <col min="14085" max="14085" width="6.7109375" style="164" customWidth="1"/>
    <col min="14086" max="14086" width="36.7109375" style="164" customWidth="1"/>
    <col min="14087" max="14088" width="0" style="164" hidden="1" customWidth="1"/>
    <col min="14089" max="14089" width="22.7109375" style="164" customWidth="1"/>
    <col min="14090" max="14094" width="13.7109375" style="164" customWidth="1"/>
    <col min="14095" max="14095" width="4.7109375" style="164" customWidth="1"/>
    <col min="14096" max="14097" width="8.7109375" style="164" customWidth="1"/>
    <col min="14098" max="14098" width="0" style="164" hidden="1" customWidth="1"/>
    <col min="14099" max="14336" width="9.140625" style="164"/>
    <col min="14337" max="14337" width="4.7109375" style="164" customWidth="1"/>
    <col min="14338" max="14338" width="0" style="164" hidden="1" customWidth="1"/>
    <col min="14339" max="14339" width="24.7109375" style="164" customWidth="1"/>
    <col min="14340" max="14340" width="0" style="164" hidden="1" customWidth="1"/>
    <col min="14341" max="14341" width="6.7109375" style="164" customWidth="1"/>
    <col min="14342" max="14342" width="36.7109375" style="164" customWidth="1"/>
    <col min="14343" max="14344" width="0" style="164" hidden="1" customWidth="1"/>
    <col min="14345" max="14345" width="22.7109375" style="164" customWidth="1"/>
    <col min="14346" max="14350" width="13.7109375" style="164" customWidth="1"/>
    <col min="14351" max="14351" width="4.7109375" style="164" customWidth="1"/>
    <col min="14352" max="14353" width="8.7109375" style="164" customWidth="1"/>
    <col min="14354" max="14354" width="0" style="164" hidden="1" customWidth="1"/>
    <col min="14355" max="14592" width="9.140625" style="164"/>
    <col min="14593" max="14593" width="4.7109375" style="164" customWidth="1"/>
    <col min="14594" max="14594" width="0" style="164" hidden="1" customWidth="1"/>
    <col min="14595" max="14595" width="24.7109375" style="164" customWidth="1"/>
    <col min="14596" max="14596" width="0" style="164" hidden="1" customWidth="1"/>
    <col min="14597" max="14597" width="6.7109375" style="164" customWidth="1"/>
    <col min="14598" max="14598" width="36.7109375" style="164" customWidth="1"/>
    <col min="14599" max="14600" width="0" style="164" hidden="1" customWidth="1"/>
    <col min="14601" max="14601" width="22.7109375" style="164" customWidth="1"/>
    <col min="14602" max="14606" width="13.7109375" style="164" customWidth="1"/>
    <col min="14607" max="14607" width="4.7109375" style="164" customWidth="1"/>
    <col min="14608" max="14609" width="8.7109375" style="164" customWidth="1"/>
    <col min="14610" max="14610" width="0" style="164" hidden="1" customWidth="1"/>
    <col min="14611" max="14848" width="9.140625" style="164"/>
    <col min="14849" max="14849" width="4.7109375" style="164" customWidth="1"/>
    <col min="14850" max="14850" width="0" style="164" hidden="1" customWidth="1"/>
    <col min="14851" max="14851" width="24.7109375" style="164" customWidth="1"/>
    <col min="14852" max="14852" width="0" style="164" hidden="1" customWidth="1"/>
    <col min="14853" max="14853" width="6.7109375" style="164" customWidth="1"/>
    <col min="14854" max="14854" width="36.7109375" style="164" customWidth="1"/>
    <col min="14855" max="14856" width="0" style="164" hidden="1" customWidth="1"/>
    <col min="14857" max="14857" width="22.7109375" style="164" customWidth="1"/>
    <col min="14858" max="14862" width="13.7109375" style="164" customWidth="1"/>
    <col min="14863" max="14863" width="4.7109375" style="164" customWidth="1"/>
    <col min="14864" max="14865" width="8.7109375" style="164" customWidth="1"/>
    <col min="14866" max="14866" width="0" style="164" hidden="1" customWidth="1"/>
    <col min="14867" max="15104" width="9.140625" style="164"/>
    <col min="15105" max="15105" width="4.7109375" style="164" customWidth="1"/>
    <col min="15106" max="15106" width="0" style="164" hidden="1" customWidth="1"/>
    <col min="15107" max="15107" width="24.7109375" style="164" customWidth="1"/>
    <col min="15108" max="15108" width="0" style="164" hidden="1" customWidth="1"/>
    <col min="15109" max="15109" width="6.7109375" style="164" customWidth="1"/>
    <col min="15110" max="15110" width="36.7109375" style="164" customWidth="1"/>
    <col min="15111" max="15112" width="0" style="164" hidden="1" customWidth="1"/>
    <col min="15113" max="15113" width="22.7109375" style="164" customWidth="1"/>
    <col min="15114" max="15118" width="13.7109375" style="164" customWidth="1"/>
    <col min="15119" max="15119" width="4.7109375" style="164" customWidth="1"/>
    <col min="15120" max="15121" width="8.7109375" style="164" customWidth="1"/>
    <col min="15122" max="15122" width="0" style="164" hidden="1" customWidth="1"/>
    <col min="15123" max="15360" width="9.140625" style="164"/>
    <col min="15361" max="15361" width="4.7109375" style="164" customWidth="1"/>
    <col min="15362" max="15362" width="0" style="164" hidden="1" customWidth="1"/>
    <col min="15363" max="15363" width="24.7109375" style="164" customWidth="1"/>
    <col min="15364" max="15364" width="0" style="164" hidden="1" customWidth="1"/>
    <col min="15365" max="15365" width="6.7109375" style="164" customWidth="1"/>
    <col min="15366" max="15366" width="36.7109375" style="164" customWidth="1"/>
    <col min="15367" max="15368" width="0" style="164" hidden="1" customWidth="1"/>
    <col min="15369" max="15369" width="22.7109375" style="164" customWidth="1"/>
    <col min="15370" max="15374" width="13.7109375" style="164" customWidth="1"/>
    <col min="15375" max="15375" width="4.7109375" style="164" customWidth="1"/>
    <col min="15376" max="15377" width="8.7109375" style="164" customWidth="1"/>
    <col min="15378" max="15378" width="0" style="164" hidden="1" customWidth="1"/>
    <col min="15379" max="15616" width="9.140625" style="164"/>
    <col min="15617" max="15617" width="4.7109375" style="164" customWidth="1"/>
    <col min="15618" max="15618" width="0" style="164" hidden="1" customWidth="1"/>
    <col min="15619" max="15619" width="24.7109375" style="164" customWidth="1"/>
    <col min="15620" max="15620" width="0" style="164" hidden="1" customWidth="1"/>
    <col min="15621" max="15621" width="6.7109375" style="164" customWidth="1"/>
    <col min="15622" max="15622" width="36.7109375" style="164" customWidth="1"/>
    <col min="15623" max="15624" width="0" style="164" hidden="1" customWidth="1"/>
    <col min="15625" max="15625" width="22.7109375" style="164" customWidth="1"/>
    <col min="15626" max="15630" width="13.7109375" style="164" customWidth="1"/>
    <col min="15631" max="15631" width="4.7109375" style="164" customWidth="1"/>
    <col min="15632" max="15633" width="8.7109375" style="164" customWidth="1"/>
    <col min="15634" max="15634" width="0" style="164" hidden="1" customWidth="1"/>
    <col min="15635" max="15872" width="9.140625" style="164"/>
    <col min="15873" max="15873" width="4.7109375" style="164" customWidth="1"/>
    <col min="15874" max="15874" width="0" style="164" hidden="1" customWidth="1"/>
    <col min="15875" max="15875" width="24.7109375" style="164" customWidth="1"/>
    <col min="15876" max="15876" width="0" style="164" hidden="1" customWidth="1"/>
    <col min="15877" max="15877" width="6.7109375" style="164" customWidth="1"/>
    <col min="15878" max="15878" width="36.7109375" style="164" customWidth="1"/>
    <col min="15879" max="15880" width="0" style="164" hidden="1" customWidth="1"/>
    <col min="15881" max="15881" width="22.7109375" style="164" customWidth="1"/>
    <col min="15882" max="15886" width="13.7109375" style="164" customWidth="1"/>
    <col min="15887" max="15887" width="4.7109375" style="164" customWidth="1"/>
    <col min="15888" max="15889" width="8.7109375" style="164" customWidth="1"/>
    <col min="15890" max="15890" width="0" style="164" hidden="1" customWidth="1"/>
    <col min="15891" max="16128" width="9.140625" style="164"/>
    <col min="16129" max="16129" width="4.7109375" style="164" customWidth="1"/>
    <col min="16130" max="16130" width="0" style="164" hidden="1" customWidth="1"/>
    <col min="16131" max="16131" width="24.7109375" style="164" customWidth="1"/>
    <col min="16132" max="16132" width="0" style="164" hidden="1" customWidth="1"/>
    <col min="16133" max="16133" width="6.7109375" style="164" customWidth="1"/>
    <col min="16134" max="16134" width="36.7109375" style="164" customWidth="1"/>
    <col min="16135" max="16136" width="0" style="164" hidden="1" customWidth="1"/>
    <col min="16137" max="16137" width="22.7109375" style="164" customWidth="1"/>
    <col min="16138" max="16142" width="13.7109375" style="164" customWidth="1"/>
    <col min="16143" max="16143" width="4.7109375" style="164" customWidth="1"/>
    <col min="16144" max="16145" width="8.7109375" style="164" customWidth="1"/>
    <col min="16146" max="16146" width="0" style="164" hidden="1" customWidth="1"/>
    <col min="16147" max="16384" width="9.140625" style="164"/>
  </cols>
  <sheetData>
    <row r="1" spans="1:24" ht="30" customHeight="1">
      <c r="A1" s="331" t="s">
        <v>37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</row>
    <row r="2" spans="1:24" ht="30" customHeight="1">
      <c r="A2" s="332" t="s">
        <v>107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</row>
    <row r="3" spans="1:24" ht="30" customHeight="1">
      <c r="A3" s="331" t="s">
        <v>7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</row>
    <row r="4" spans="1:24" ht="30" customHeight="1">
      <c r="A4" s="331" t="s">
        <v>14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</row>
    <row r="5" spans="1:24" ht="30" customHeight="1">
      <c r="A5" s="333" t="s">
        <v>75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</row>
    <row r="6" spans="1:24" ht="30" customHeight="1">
      <c r="A6" s="331" t="s">
        <v>293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</row>
    <row r="7" spans="1:24" ht="30" customHeight="1">
      <c r="A7" s="165" t="s">
        <v>27</v>
      </c>
      <c r="B7" s="166"/>
      <c r="C7" s="166"/>
      <c r="D7" s="166"/>
      <c r="E7" s="166"/>
      <c r="F7" s="166"/>
      <c r="G7" s="167"/>
      <c r="H7" s="167"/>
      <c r="I7" s="167"/>
      <c r="J7" s="168"/>
      <c r="K7" s="168"/>
      <c r="L7" s="168"/>
      <c r="M7" s="168"/>
      <c r="N7" s="334" t="s">
        <v>108</v>
      </c>
      <c r="O7" s="334"/>
      <c r="P7" s="334"/>
      <c r="Q7" s="334"/>
    </row>
    <row r="8" spans="1:24" s="169" customFormat="1" ht="30" customHeight="1">
      <c r="A8" s="335" t="s">
        <v>1</v>
      </c>
      <c r="B8" s="279" t="s">
        <v>15</v>
      </c>
      <c r="C8" s="329" t="s">
        <v>12</v>
      </c>
      <c r="D8" s="327" t="s">
        <v>10</v>
      </c>
      <c r="E8" s="303" t="s">
        <v>9</v>
      </c>
      <c r="F8" s="327" t="s">
        <v>13</v>
      </c>
      <c r="G8" s="327" t="s">
        <v>10</v>
      </c>
      <c r="H8" s="329" t="s">
        <v>8</v>
      </c>
      <c r="I8" s="329" t="s">
        <v>4</v>
      </c>
      <c r="J8" s="326" t="s">
        <v>68</v>
      </c>
      <c r="K8" s="326" t="s">
        <v>69</v>
      </c>
      <c r="L8" s="326" t="s">
        <v>60</v>
      </c>
      <c r="M8" s="326" t="s">
        <v>70</v>
      </c>
      <c r="N8" s="326" t="s">
        <v>73</v>
      </c>
      <c r="O8" s="330" t="s">
        <v>71</v>
      </c>
      <c r="P8" s="289" t="s">
        <v>6</v>
      </c>
      <c r="Q8" s="289" t="s">
        <v>31</v>
      </c>
      <c r="R8" s="164"/>
    </row>
    <row r="9" spans="1:24" ht="30" customHeight="1">
      <c r="A9" s="313"/>
      <c r="B9" s="279"/>
      <c r="C9" s="327"/>
      <c r="D9" s="328"/>
      <c r="E9" s="336"/>
      <c r="F9" s="328"/>
      <c r="G9" s="328"/>
      <c r="H9" s="327"/>
      <c r="I9" s="327"/>
      <c r="J9" s="289"/>
      <c r="K9" s="289"/>
      <c r="L9" s="289"/>
      <c r="M9" s="289"/>
      <c r="N9" s="289"/>
      <c r="O9" s="287"/>
      <c r="P9" s="325"/>
      <c r="Q9" s="325"/>
    </row>
    <row r="10" spans="1:24" ht="45" customHeight="1">
      <c r="A10" s="65"/>
      <c r="B10" s="48" t="s">
        <v>80</v>
      </c>
      <c r="C10" s="39" t="s">
        <v>81</v>
      </c>
      <c r="D10" s="51" t="s">
        <v>82</v>
      </c>
      <c r="E10" s="48" t="s">
        <v>20</v>
      </c>
      <c r="F10" s="71" t="s">
        <v>86</v>
      </c>
      <c r="G10" s="51" t="s">
        <v>83</v>
      </c>
      <c r="H10" s="49" t="s">
        <v>85</v>
      </c>
      <c r="I10" s="158" t="s">
        <v>84</v>
      </c>
      <c r="J10" s="170">
        <v>7.6</v>
      </c>
      <c r="K10" s="170">
        <v>7.7</v>
      </c>
      <c r="L10" s="170">
        <v>7.8</v>
      </c>
      <c r="M10" s="170">
        <v>7.6</v>
      </c>
      <c r="N10" s="170">
        <v>7.8</v>
      </c>
      <c r="O10" s="171"/>
      <c r="P10" s="170">
        <f>J10+K10+L10+M10+N10</f>
        <v>38.5</v>
      </c>
      <c r="Q10" s="172">
        <f>P10*2</f>
        <v>77</v>
      </c>
    </row>
    <row r="11" spans="1:24" ht="45" customHeight="1">
      <c r="A11" s="65"/>
      <c r="B11" s="48">
        <v>1993</v>
      </c>
      <c r="C11" s="2" t="s">
        <v>236</v>
      </c>
      <c r="D11" s="51" t="s">
        <v>235</v>
      </c>
      <c r="E11" s="48">
        <v>1</v>
      </c>
      <c r="F11" s="2" t="s">
        <v>240</v>
      </c>
      <c r="G11" s="51" t="s">
        <v>237</v>
      </c>
      <c r="H11" s="49" t="s">
        <v>238</v>
      </c>
      <c r="I11" s="50" t="s">
        <v>51</v>
      </c>
      <c r="J11" s="170">
        <v>7.2</v>
      </c>
      <c r="K11" s="170">
        <v>6.6</v>
      </c>
      <c r="L11" s="170">
        <v>7</v>
      </c>
      <c r="M11" s="170">
        <v>7.2</v>
      </c>
      <c r="N11" s="170">
        <v>7.1</v>
      </c>
      <c r="O11" s="171"/>
      <c r="P11" s="170">
        <f>J11+K11+L11+M11+N11</f>
        <v>35.1</v>
      </c>
      <c r="Q11" s="172">
        <f>P11*2</f>
        <v>70.2</v>
      </c>
    </row>
    <row r="12" spans="1:24" ht="45" customHeight="1">
      <c r="A12" s="65"/>
      <c r="B12" s="48">
        <v>1993</v>
      </c>
      <c r="C12" s="2" t="s">
        <v>236</v>
      </c>
      <c r="D12" s="51" t="s">
        <v>235</v>
      </c>
      <c r="E12" s="48">
        <v>1</v>
      </c>
      <c r="F12" s="44" t="s">
        <v>241</v>
      </c>
      <c r="G12" s="51" t="s">
        <v>40</v>
      </c>
      <c r="H12" s="49" t="s">
        <v>239</v>
      </c>
      <c r="I12" s="50" t="s">
        <v>51</v>
      </c>
      <c r="J12" s="170">
        <v>6.6</v>
      </c>
      <c r="K12" s="170">
        <v>6.3</v>
      </c>
      <c r="L12" s="170">
        <v>6.5</v>
      </c>
      <c r="M12" s="170">
        <v>6.4</v>
      </c>
      <c r="N12" s="170">
        <v>6.5</v>
      </c>
      <c r="O12" s="171"/>
      <c r="P12" s="170">
        <f>J12+K12+L12+M12+N12</f>
        <v>32.299999999999997</v>
      </c>
      <c r="Q12" s="172">
        <f>P12*2</f>
        <v>64.599999999999994</v>
      </c>
    </row>
    <row r="13" spans="1:24" ht="30" customHeight="1"/>
    <row r="14" spans="1:24" s="181" customFormat="1" ht="30" customHeight="1">
      <c r="A14" s="174"/>
      <c r="B14" s="175"/>
      <c r="C14" s="176" t="s">
        <v>2</v>
      </c>
      <c r="D14" s="177"/>
      <c r="E14" s="177"/>
      <c r="F14" s="178"/>
      <c r="G14" s="175"/>
      <c r="H14" s="175"/>
      <c r="I14" s="179"/>
      <c r="J14" s="130" t="s">
        <v>72</v>
      </c>
      <c r="K14" s="180"/>
      <c r="L14" s="180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</row>
    <row r="15" spans="1:24" ht="30" customHeight="1">
      <c r="A15" s="182"/>
      <c r="B15" s="183"/>
      <c r="C15" s="184" t="s">
        <v>3</v>
      </c>
      <c r="F15" s="185"/>
      <c r="G15" s="84"/>
      <c r="H15" s="84"/>
      <c r="I15" s="186"/>
      <c r="J15" s="117" t="s">
        <v>26</v>
      </c>
      <c r="K15" s="180"/>
      <c r="L15" s="180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7"/>
    </row>
  </sheetData>
  <sortState ref="A10:X12">
    <sortCondition descending="1" ref="Q10:Q12"/>
  </sortState>
  <mergeCells count="24">
    <mergeCell ref="N7:Q7"/>
    <mergeCell ref="A8:A9"/>
    <mergeCell ref="B8:B9"/>
    <mergeCell ref="C8:C9"/>
    <mergeCell ref="D8:D9"/>
    <mergeCell ref="E8:E9"/>
    <mergeCell ref="Q8:Q9"/>
    <mergeCell ref="J8:J9"/>
    <mergeCell ref="A6:Q6"/>
    <mergeCell ref="A1:Q1"/>
    <mergeCell ref="A2:Q2"/>
    <mergeCell ref="A3:Q3"/>
    <mergeCell ref="A4:Q4"/>
    <mergeCell ref="A5:Q5"/>
    <mergeCell ref="P8:P9"/>
    <mergeCell ref="L8:L9"/>
    <mergeCell ref="M8:M9"/>
    <mergeCell ref="K8:K9"/>
    <mergeCell ref="F8:F9"/>
    <mergeCell ref="G8:G9"/>
    <mergeCell ref="H8:H9"/>
    <mergeCell ref="I8:I9"/>
    <mergeCell ref="N8:N9"/>
    <mergeCell ref="O8:O9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view="pageBreakPreview" zoomScale="80" zoomScaleSheetLayoutView="80" workbookViewId="0">
      <selection activeCell="Y7" sqref="Y7"/>
    </sheetView>
  </sheetViews>
  <sheetFormatPr defaultRowHeight="12.75"/>
  <cols>
    <col min="1" max="1" width="4.7109375" style="40" customWidth="1"/>
    <col min="2" max="2" width="6.7109375" style="40" hidden="1" customWidth="1"/>
    <col min="3" max="3" width="28.7109375" style="40" customWidth="1"/>
    <col min="4" max="4" width="8.7109375" style="40" hidden="1" customWidth="1"/>
    <col min="5" max="5" width="6.7109375" style="40" customWidth="1"/>
    <col min="6" max="6" width="36.7109375" style="40" customWidth="1"/>
    <col min="7" max="7" width="8.7109375" style="40" hidden="1" customWidth="1"/>
    <col min="8" max="8" width="17.7109375" style="40" hidden="1" customWidth="1"/>
    <col min="9" max="9" width="22.7109375" style="40" customWidth="1"/>
    <col min="10" max="15" width="8.7109375" style="40" customWidth="1"/>
    <col min="16" max="16" width="4.7109375" style="40" customWidth="1"/>
    <col min="17" max="17" width="6.7109375" style="40" customWidth="1"/>
    <col min="18" max="18" width="8.7109375" style="40" customWidth="1"/>
    <col min="19" max="21" width="4.7109375" style="40" customWidth="1"/>
    <col min="22" max="22" width="9.140625" style="40" customWidth="1"/>
    <col min="23" max="23" width="6.7109375" style="40" hidden="1" customWidth="1"/>
  </cols>
  <sheetData>
    <row r="1" spans="1:23" ht="30" customHeight="1">
      <c r="A1" s="342" t="s">
        <v>37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</row>
    <row r="2" spans="1:23" ht="30" customHeight="1">
      <c r="A2" s="343" t="s">
        <v>107</v>
      </c>
      <c r="B2" s="343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</row>
    <row r="3" spans="1:23" ht="30" customHeight="1">
      <c r="A3" s="345" t="s">
        <v>7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</row>
    <row r="4" spans="1:23" ht="30" customHeight="1">
      <c r="A4" s="342" t="s">
        <v>14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</row>
    <row r="5" spans="1:23" ht="30" customHeight="1">
      <c r="A5" s="340" t="s">
        <v>24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</row>
    <row r="6" spans="1:23" ht="30" customHeight="1">
      <c r="A6" s="348" t="s">
        <v>317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</row>
    <row r="7" spans="1:23" ht="30" customHeight="1">
      <c r="A7" s="90" t="s">
        <v>27</v>
      </c>
      <c r="B7" s="90"/>
      <c r="C7" s="53"/>
      <c r="D7" s="54"/>
      <c r="E7" s="54"/>
      <c r="F7" s="55"/>
      <c r="G7" s="73"/>
      <c r="H7" s="55"/>
      <c r="I7" s="74"/>
      <c r="J7" s="91"/>
      <c r="K7" s="91"/>
      <c r="L7" s="91"/>
      <c r="M7" s="91"/>
      <c r="N7" s="91"/>
      <c r="O7" s="84"/>
      <c r="P7" s="91"/>
      <c r="Q7" s="91"/>
      <c r="R7" s="84"/>
      <c r="S7" s="91"/>
      <c r="T7" s="349" t="s">
        <v>108</v>
      </c>
      <c r="U7" s="349"/>
      <c r="V7" s="349"/>
      <c r="W7" s="349"/>
    </row>
    <row r="8" spans="1:23" ht="20.100000000000001" customHeight="1">
      <c r="A8" s="350" t="s">
        <v>1</v>
      </c>
      <c r="B8" s="279" t="s">
        <v>15</v>
      </c>
      <c r="C8" s="329" t="s">
        <v>12</v>
      </c>
      <c r="D8" s="329" t="s">
        <v>10</v>
      </c>
      <c r="E8" s="350" t="s">
        <v>9</v>
      </c>
      <c r="F8" s="329" t="s">
        <v>13</v>
      </c>
      <c r="G8" s="329" t="s">
        <v>10</v>
      </c>
      <c r="H8" s="329" t="s">
        <v>8</v>
      </c>
      <c r="I8" s="329" t="s">
        <v>4</v>
      </c>
      <c r="J8" s="329" t="s">
        <v>29</v>
      </c>
      <c r="K8" s="329"/>
      <c r="L8" s="329"/>
      <c r="M8" s="329"/>
      <c r="N8" s="329"/>
      <c r="O8" s="329"/>
      <c r="P8" s="329"/>
      <c r="Q8" s="329" t="s">
        <v>5</v>
      </c>
      <c r="R8" s="329"/>
      <c r="S8" s="329"/>
      <c r="T8" s="341" t="s">
        <v>17</v>
      </c>
      <c r="U8" s="341" t="s">
        <v>18</v>
      </c>
      <c r="V8" s="346" t="s">
        <v>31</v>
      </c>
      <c r="W8" s="350" t="s">
        <v>32</v>
      </c>
    </row>
    <row r="9" spans="1:23" ht="39.950000000000003" customHeight="1">
      <c r="A9" s="350"/>
      <c r="B9" s="279"/>
      <c r="C9" s="329"/>
      <c r="D9" s="329"/>
      <c r="E9" s="329"/>
      <c r="F9" s="329"/>
      <c r="G9" s="329"/>
      <c r="H9" s="329"/>
      <c r="I9" s="329"/>
      <c r="J9" s="270" t="s">
        <v>33</v>
      </c>
      <c r="K9" s="270" t="s">
        <v>36</v>
      </c>
      <c r="L9" s="270" t="s">
        <v>34</v>
      </c>
      <c r="M9" s="270" t="s">
        <v>30</v>
      </c>
      <c r="N9" s="271" t="s">
        <v>35</v>
      </c>
      <c r="O9" s="272" t="s">
        <v>0</v>
      </c>
      <c r="P9" s="273" t="s">
        <v>1</v>
      </c>
      <c r="Q9" s="273" t="s">
        <v>11</v>
      </c>
      <c r="R9" s="272" t="s">
        <v>0</v>
      </c>
      <c r="S9" s="273" t="s">
        <v>1</v>
      </c>
      <c r="T9" s="341"/>
      <c r="U9" s="341"/>
      <c r="V9" s="347"/>
      <c r="W9" s="351"/>
    </row>
    <row r="10" spans="1:23" ht="31.9" customHeight="1">
      <c r="A10" s="41">
        <f t="shared" ref="A10:A20" si="0">RANK(V10,$V$10:$V$21,0)</f>
        <v>1</v>
      </c>
      <c r="B10" s="48">
        <v>2011</v>
      </c>
      <c r="C10" s="81" t="s">
        <v>283</v>
      </c>
      <c r="D10" s="51" t="s">
        <v>284</v>
      </c>
      <c r="E10" s="48" t="s">
        <v>19</v>
      </c>
      <c r="F10" s="43" t="s">
        <v>285</v>
      </c>
      <c r="G10" s="101" t="s">
        <v>286</v>
      </c>
      <c r="H10" s="212" t="s">
        <v>287</v>
      </c>
      <c r="I10" s="158" t="s">
        <v>21</v>
      </c>
      <c r="J10" s="149">
        <v>7.5</v>
      </c>
      <c r="K10" s="149">
        <v>7.3</v>
      </c>
      <c r="L10" s="149">
        <v>7.7</v>
      </c>
      <c r="M10" s="149">
        <v>7.8</v>
      </c>
      <c r="N10" s="149">
        <f t="shared" ref="N10:N20" si="1">SUM(J10:M10)</f>
        <v>30.3</v>
      </c>
      <c r="O10" s="64">
        <f>N10/0.4</f>
        <v>75.75</v>
      </c>
      <c r="P10" s="150">
        <f t="shared" ref="P10:P20" si="2">RANK(O10,O$10:O$21,0)</f>
        <v>1</v>
      </c>
      <c r="Q10" s="149">
        <v>150.5</v>
      </c>
      <c r="R10" s="64">
        <f>Q10/2</f>
        <v>75.25</v>
      </c>
      <c r="S10" s="150">
        <f t="shared" ref="S10:S20" si="3">RANK(R10,R$10:R$21,0)</f>
        <v>1</v>
      </c>
      <c r="T10" s="151"/>
      <c r="U10" s="151"/>
      <c r="V10" s="64">
        <f t="shared" ref="V10:V20" si="4">(O10+R10)/2</f>
        <v>75.5</v>
      </c>
      <c r="W10" s="274" t="s">
        <v>310</v>
      </c>
    </row>
    <row r="11" spans="1:23" ht="31.9" customHeight="1">
      <c r="A11" s="41">
        <f t="shared" si="0"/>
        <v>2</v>
      </c>
      <c r="B11" s="196" t="s">
        <v>92</v>
      </c>
      <c r="C11" s="39" t="s">
        <v>93</v>
      </c>
      <c r="D11" s="193" t="s">
        <v>91</v>
      </c>
      <c r="E11" s="194" t="s">
        <v>19</v>
      </c>
      <c r="F11" s="2" t="s">
        <v>56</v>
      </c>
      <c r="G11" s="51" t="s">
        <v>57</v>
      </c>
      <c r="H11" s="49" t="s">
        <v>42</v>
      </c>
      <c r="I11" s="158" t="s">
        <v>43</v>
      </c>
      <c r="J11" s="149">
        <v>7</v>
      </c>
      <c r="K11" s="149">
        <v>6.7</v>
      </c>
      <c r="L11" s="149">
        <v>7.2</v>
      </c>
      <c r="M11" s="149">
        <v>7.1</v>
      </c>
      <c r="N11" s="149">
        <f t="shared" si="1"/>
        <v>28</v>
      </c>
      <c r="O11" s="64">
        <f>N11/0.4</f>
        <v>70</v>
      </c>
      <c r="P11" s="150">
        <f t="shared" si="2"/>
        <v>2</v>
      </c>
      <c r="Q11" s="149">
        <v>135</v>
      </c>
      <c r="R11" s="64">
        <f>Q11/2</f>
        <v>67.5</v>
      </c>
      <c r="S11" s="150">
        <f t="shared" si="3"/>
        <v>2</v>
      </c>
      <c r="T11" s="151"/>
      <c r="U11" s="151"/>
      <c r="V11" s="64">
        <f t="shared" si="4"/>
        <v>68.75</v>
      </c>
      <c r="W11" s="274" t="s">
        <v>310</v>
      </c>
    </row>
    <row r="12" spans="1:23" ht="31.9" customHeight="1">
      <c r="A12" s="41">
        <f t="shared" si="0"/>
        <v>3</v>
      </c>
      <c r="B12" s="48">
        <v>2010</v>
      </c>
      <c r="C12" s="104" t="s">
        <v>148</v>
      </c>
      <c r="D12" s="51" t="s">
        <v>147</v>
      </c>
      <c r="E12" s="48" t="s">
        <v>19</v>
      </c>
      <c r="F12" s="140" t="s">
        <v>152</v>
      </c>
      <c r="G12" s="51" t="s">
        <v>150</v>
      </c>
      <c r="H12" s="49" t="s">
        <v>151</v>
      </c>
      <c r="I12" s="50" t="s">
        <v>149</v>
      </c>
      <c r="J12" s="149">
        <v>6.3</v>
      </c>
      <c r="K12" s="149">
        <v>6.5</v>
      </c>
      <c r="L12" s="149">
        <v>6.8</v>
      </c>
      <c r="M12" s="149">
        <v>6.5</v>
      </c>
      <c r="N12" s="149">
        <f t="shared" si="1"/>
        <v>26.1</v>
      </c>
      <c r="O12" s="64">
        <f>N12/0.4-0.5</f>
        <v>64.75</v>
      </c>
      <c r="P12" s="150">
        <f t="shared" si="2"/>
        <v>4</v>
      </c>
      <c r="Q12" s="149">
        <v>126</v>
      </c>
      <c r="R12" s="64">
        <f>Q12/2-0.5</f>
        <v>62.5</v>
      </c>
      <c r="S12" s="150">
        <f t="shared" si="3"/>
        <v>3</v>
      </c>
      <c r="T12" s="151"/>
      <c r="U12" s="151">
        <v>1</v>
      </c>
      <c r="V12" s="64">
        <f t="shared" si="4"/>
        <v>63.625</v>
      </c>
      <c r="W12" s="274" t="s">
        <v>310</v>
      </c>
    </row>
    <row r="13" spans="1:23" ht="31.9" customHeight="1">
      <c r="A13" s="41">
        <f t="shared" si="0"/>
        <v>4</v>
      </c>
      <c r="B13" s="209">
        <v>2012</v>
      </c>
      <c r="C13" s="39" t="s">
        <v>174</v>
      </c>
      <c r="D13" s="208" t="s">
        <v>175</v>
      </c>
      <c r="E13" s="192" t="s">
        <v>19</v>
      </c>
      <c r="F13" s="66" t="s">
        <v>103</v>
      </c>
      <c r="G13" s="51" t="s">
        <v>40</v>
      </c>
      <c r="H13" s="49" t="s">
        <v>104</v>
      </c>
      <c r="I13" s="50" t="s">
        <v>79</v>
      </c>
      <c r="J13" s="149">
        <v>7</v>
      </c>
      <c r="K13" s="149">
        <v>6.3</v>
      </c>
      <c r="L13" s="149">
        <v>6.6</v>
      </c>
      <c r="M13" s="149">
        <v>6.5</v>
      </c>
      <c r="N13" s="149">
        <f t="shared" si="1"/>
        <v>26.4</v>
      </c>
      <c r="O13" s="64">
        <f>N13/0.4</f>
        <v>65.999999999999986</v>
      </c>
      <c r="P13" s="150">
        <f t="shared" si="2"/>
        <v>3</v>
      </c>
      <c r="Q13" s="149">
        <v>121.5</v>
      </c>
      <c r="R13" s="64">
        <f>Q13/2</f>
        <v>60.75</v>
      </c>
      <c r="S13" s="150">
        <f t="shared" si="3"/>
        <v>6</v>
      </c>
      <c r="T13" s="151"/>
      <c r="U13" s="151"/>
      <c r="V13" s="64">
        <f t="shared" si="4"/>
        <v>63.374999999999993</v>
      </c>
      <c r="W13" s="274" t="s">
        <v>310</v>
      </c>
    </row>
    <row r="14" spans="1:23" ht="31.9" customHeight="1">
      <c r="A14" s="41">
        <f t="shared" si="0"/>
        <v>5</v>
      </c>
      <c r="B14" s="48">
        <v>2012</v>
      </c>
      <c r="C14" s="191" t="s">
        <v>250</v>
      </c>
      <c r="D14" s="51" t="s">
        <v>306</v>
      </c>
      <c r="E14" s="192" t="s">
        <v>19</v>
      </c>
      <c r="F14" s="102" t="s">
        <v>88</v>
      </c>
      <c r="G14" s="51" t="s">
        <v>89</v>
      </c>
      <c r="H14" s="49" t="s">
        <v>90</v>
      </c>
      <c r="I14" s="50" t="s">
        <v>21</v>
      </c>
      <c r="J14" s="149">
        <v>6.6</v>
      </c>
      <c r="K14" s="149">
        <v>6.3</v>
      </c>
      <c r="L14" s="149">
        <v>6.3</v>
      </c>
      <c r="M14" s="149">
        <v>6.4</v>
      </c>
      <c r="N14" s="149">
        <f t="shared" si="1"/>
        <v>25.6</v>
      </c>
      <c r="O14" s="64">
        <f>N14/0.4</f>
        <v>64</v>
      </c>
      <c r="P14" s="150">
        <f t="shared" si="2"/>
        <v>5</v>
      </c>
      <c r="Q14" s="149">
        <v>124.5</v>
      </c>
      <c r="R14" s="64">
        <f>Q14/2</f>
        <v>62.25</v>
      </c>
      <c r="S14" s="150">
        <f t="shared" si="3"/>
        <v>5</v>
      </c>
      <c r="T14" s="151"/>
      <c r="U14" s="151"/>
      <c r="V14" s="64">
        <f t="shared" si="4"/>
        <v>63.125</v>
      </c>
      <c r="W14" s="274" t="s">
        <v>310</v>
      </c>
    </row>
    <row r="15" spans="1:23" ht="31.9" customHeight="1">
      <c r="A15" s="41">
        <f t="shared" si="0"/>
        <v>6</v>
      </c>
      <c r="B15" s="48">
        <v>2010</v>
      </c>
      <c r="C15" s="81" t="s">
        <v>191</v>
      </c>
      <c r="D15" s="51" t="s">
        <v>192</v>
      </c>
      <c r="E15" s="48" t="s">
        <v>25</v>
      </c>
      <c r="F15" s="46" t="s">
        <v>193</v>
      </c>
      <c r="G15" s="51" t="s">
        <v>194</v>
      </c>
      <c r="H15" s="49" t="s">
        <v>195</v>
      </c>
      <c r="I15" s="158" t="s">
        <v>146</v>
      </c>
      <c r="J15" s="149">
        <v>6</v>
      </c>
      <c r="K15" s="149">
        <v>6.2</v>
      </c>
      <c r="L15" s="149">
        <v>6.2</v>
      </c>
      <c r="M15" s="149">
        <v>6</v>
      </c>
      <c r="N15" s="149">
        <f t="shared" si="1"/>
        <v>24.4</v>
      </c>
      <c r="O15" s="64">
        <f>N15/0.4</f>
        <v>60.999999999999993</v>
      </c>
      <c r="P15" s="150">
        <f t="shared" si="2"/>
        <v>9</v>
      </c>
      <c r="Q15" s="149">
        <v>125</v>
      </c>
      <c r="R15" s="64">
        <f>Q15/2</f>
        <v>62.5</v>
      </c>
      <c r="S15" s="150">
        <f t="shared" si="3"/>
        <v>3</v>
      </c>
      <c r="T15" s="151"/>
      <c r="U15" s="151"/>
      <c r="V15" s="64">
        <f t="shared" si="4"/>
        <v>61.75</v>
      </c>
      <c r="W15" s="274" t="s">
        <v>312</v>
      </c>
    </row>
    <row r="16" spans="1:23" ht="31.9" customHeight="1">
      <c r="A16" s="41">
        <f t="shared" si="0"/>
        <v>6</v>
      </c>
      <c r="B16" s="48">
        <v>2009</v>
      </c>
      <c r="C16" s="35" t="s">
        <v>109</v>
      </c>
      <c r="D16" s="51" t="s">
        <v>112</v>
      </c>
      <c r="E16" s="48" t="s">
        <v>19</v>
      </c>
      <c r="F16" s="100" t="s">
        <v>113</v>
      </c>
      <c r="G16" s="51" t="s">
        <v>40</v>
      </c>
      <c r="H16" s="49" t="s">
        <v>110</v>
      </c>
      <c r="I16" s="158" t="s">
        <v>111</v>
      </c>
      <c r="J16" s="149">
        <v>6.4</v>
      </c>
      <c r="K16" s="149">
        <v>6.3</v>
      </c>
      <c r="L16" s="149">
        <v>6.2</v>
      </c>
      <c r="M16" s="149">
        <v>6.3</v>
      </c>
      <c r="N16" s="149">
        <f t="shared" si="1"/>
        <v>25.2</v>
      </c>
      <c r="O16" s="64">
        <f>N16/0.4</f>
        <v>62.999999999999993</v>
      </c>
      <c r="P16" s="150">
        <f t="shared" si="2"/>
        <v>7</v>
      </c>
      <c r="Q16" s="149">
        <v>121</v>
      </c>
      <c r="R16" s="64">
        <f>Q16/2</f>
        <v>60.5</v>
      </c>
      <c r="S16" s="150">
        <f t="shared" si="3"/>
        <v>7</v>
      </c>
      <c r="T16" s="151"/>
      <c r="U16" s="151"/>
      <c r="V16" s="64">
        <f t="shared" si="4"/>
        <v>61.75</v>
      </c>
      <c r="W16" s="274" t="s">
        <v>312</v>
      </c>
    </row>
    <row r="17" spans="1:23" ht="31.9" customHeight="1">
      <c r="A17" s="41">
        <f t="shared" si="0"/>
        <v>8</v>
      </c>
      <c r="B17" s="196" t="s">
        <v>92</v>
      </c>
      <c r="C17" s="39" t="s">
        <v>93</v>
      </c>
      <c r="D17" s="193" t="s">
        <v>91</v>
      </c>
      <c r="E17" s="194" t="s">
        <v>19</v>
      </c>
      <c r="F17" s="46" t="s">
        <v>58</v>
      </c>
      <c r="G17" s="51" t="s">
        <v>59</v>
      </c>
      <c r="H17" s="49" t="s">
        <v>42</v>
      </c>
      <c r="I17" s="158" t="s">
        <v>43</v>
      </c>
      <c r="J17" s="149">
        <v>6.9</v>
      </c>
      <c r="K17" s="149">
        <v>6.2</v>
      </c>
      <c r="L17" s="149">
        <v>6.3</v>
      </c>
      <c r="M17" s="149">
        <v>6.4</v>
      </c>
      <c r="N17" s="149">
        <f t="shared" si="1"/>
        <v>25.800000000000004</v>
      </c>
      <c r="O17" s="64">
        <f>N17/0.4-0.5</f>
        <v>64</v>
      </c>
      <c r="P17" s="150">
        <f t="shared" si="2"/>
        <v>5</v>
      </c>
      <c r="Q17" s="149">
        <v>117</v>
      </c>
      <c r="R17" s="64">
        <f>Q17/2-0.5</f>
        <v>58</v>
      </c>
      <c r="S17" s="150">
        <f t="shared" si="3"/>
        <v>9</v>
      </c>
      <c r="T17" s="151"/>
      <c r="U17" s="151">
        <v>1</v>
      </c>
      <c r="V17" s="64">
        <f t="shared" si="4"/>
        <v>61</v>
      </c>
      <c r="W17" s="274" t="s">
        <v>312</v>
      </c>
    </row>
    <row r="18" spans="1:23" ht="31.9" customHeight="1">
      <c r="A18" s="41">
        <f t="shared" si="0"/>
        <v>9</v>
      </c>
      <c r="B18" s="48">
        <v>2013</v>
      </c>
      <c r="C18" s="104" t="s">
        <v>219</v>
      </c>
      <c r="D18" s="51" t="s">
        <v>218</v>
      </c>
      <c r="E18" s="48" t="s">
        <v>19</v>
      </c>
      <c r="F18" s="155" t="s">
        <v>215</v>
      </c>
      <c r="G18" s="51" t="s">
        <v>214</v>
      </c>
      <c r="H18" s="49" t="s">
        <v>102</v>
      </c>
      <c r="I18" s="158" t="s">
        <v>126</v>
      </c>
      <c r="J18" s="149">
        <v>6.2</v>
      </c>
      <c r="K18" s="149">
        <v>6.1</v>
      </c>
      <c r="L18" s="149">
        <v>6.3</v>
      </c>
      <c r="M18" s="149">
        <v>6.2</v>
      </c>
      <c r="N18" s="149">
        <f t="shared" si="1"/>
        <v>24.8</v>
      </c>
      <c r="O18" s="64">
        <f>N18/0.4-1</f>
        <v>61</v>
      </c>
      <c r="P18" s="150">
        <f t="shared" si="2"/>
        <v>8</v>
      </c>
      <c r="Q18" s="149">
        <v>120</v>
      </c>
      <c r="R18" s="64">
        <f>Q18/2-1</f>
        <v>59</v>
      </c>
      <c r="S18" s="150">
        <f t="shared" si="3"/>
        <v>8</v>
      </c>
      <c r="T18" s="151"/>
      <c r="U18" s="151">
        <v>2</v>
      </c>
      <c r="V18" s="64">
        <f t="shared" si="4"/>
        <v>60</v>
      </c>
      <c r="W18" s="274" t="s">
        <v>313</v>
      </c>
    </row>
    <row r="19" spans="1:23" ht="31.9" customHeight="1">
      <c r="A19" s="41">
        <f t="shared" si="0"/>
        <v>10</v>
      </c>
      <c r="B19" s="48">
        <v>2010</v>
      </c>
      <c r="C19" s="4" t="s">
        <v>55</v>
      </c>
      <c r="D19" s="51" t="s">
        <v>128</v>
      </c>
      <c r="E19" s="48" t="s">
        <v>19</v>
      </c>
      <c r="F19" s="155" t="s">
        <v>129</v>
      </c>
      <c r="G19" s="51" t="s">
        <v>130</v>
      </c>
      <c r="H19" s="49" t="s">
        <v>131</v>
      </c>
      <c r="I19" s="50" t="s">
        <v>54</v>
      </c>
      <c r="J19" s="149">
        <v>5.8</v>
      </c>
      <c r="K19" s="149">
        <v>5.9</v>
      </c>
      <c r="L19" s="149">
        <v>6.1</v>
      </c>
      <c r="M19" s="149">
        <v>5.9</v>
      </c>
      <c r="N19" s="149">
        <f t="shared" si="1"/>
        <v>23.699999999999996</v>
      </c>
      <c r="O19" s="64">
        <f>N19/0.4</f>
        <v>59.249999999999986</v>
      </c>
      <c r="P19" s="150">
        <f t="shared" si="2"/>
        <v>10</v>
      </c>
      <c r="Q19" s="149">
        <v>109</v>
      </c>
      <c r="R19" s="64">
        <f>Q19/2</f>
        <v>54.5</v>
      </c>
      <c r="S19" s="150">
        <f t="shared" si="3"/>
        <v>10</v>
      </c>
      <c r="T19" s="151"/>
      <c r="U19" s="151"/>
      <c r="V19" s="64">
        <f t="shared" si="4"/>
        <v>56.874999999999993</v>
      </c>
      <c r="W19" s="94" t="s">
        <v>308</v>
      </c>
    </row>
    <row r="20" spans="1:23" ht="31.9" customHeight="1">
      <c r="A20" s="41">
        <f t="shared" si="0"/>
        <v>11</v>
      </c>
      <c r="B20" s="48">
        <v>2009</v>
      </c>
      <c r="C20" s="155" t="s">
        <v>94</v>
      </c>
      <c r="D20" s="51" t="s">
        <v>98</v>
      </c>
      <c r="E20" s="48" t="s">
        <v>19</v>
      </c>
      <c r="F20" s="199" t="s">
        <v>95</v>
      </c>
      <c r="G20" s="51" t="s">
        <v>96</v>
      </c>
      <c r="H20" s="49" t="s">
        <v>97</v>
      </c>
      <c r="I20" s="50" t="s">
        <v>54</v>
      </c>
      <c r="J20" s="149">
        <v>6.1</v>
      </c>
      <c r="K20" s="149">
        <v>5.3</v>
      </c>
      <c r="L20" s="149">
        <v>4.8</v>
      </c>
      <c r="M20" s="149">
        <v>5</v>
      </c>
      <c r="N20" s="149">
        <f t="shared" si="1"/>
        <v>21.2</v>
      </c>
      <c r="O20" s="64">
        <f>N20/0.4-0.5</f>
        <v>52.499999999999993</v>
      </c>
      <c r="P20" s="150">
        <f t="shared" si="2"/>
        <v>11</v>
      </c>
      <c r="Q20" s="149">
        <v>93.5</v>
      </c>
      <c r="R20" s="64">
        <f>Q20/2-0.5</f>
        <v>46.25</v>
      </c>
      <c r="S20" s="150">
        <f t="shared" si="3"/>
        <v>11</v>
      </c>
      <c r="T20" s="151"/>
      <c r="U20" s="151">
        <v>1</v>
      </c>
      <c r="V20" s="64">
        <f t="shared" si="4"/>
        <v>49.375</v>
      </c>
      <c r="W20" s="94" t="s">
        <v>308</v>
      </c>
    </row>
    <row r="21" spans="1:23" ht="31.9" customHeight="1">
      <c r="A21" s="41"/>
      <c r="B21" s="48">
        <v>2009</v>
      </c>
      <c r="C21" s="46" t="s">
        <v>263</v>
      </c>
      <c r="D21" s="51" t="s">
        <v>306</v>
      </c>
      <c r="E21" s="48" t="s">
        <v>19</v>
      </c>
      <c r="F21" s="100" t="s">
        <v>266</v>
      </c>
      <c r="G21" s="112" t="s">
        <v>264</v>
      </c>
      <c r="H21" s="113" t="s">
        <v>265</v>
      </c>
      <c r="I21" s="50" t="s">
        <v>262</v>
      </c>
      <c r="J21" s="337" t="s">
        <v>314</v>
      </c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9"/>
      <c r="W21" s="94" t="s">
        <v>308</v>
      </c>
    </row>
    <row r="22" spans="1:23" ht="30" customHeight="1">
      <c r="A22" s="72"/>
      <c r="B22" s="72"/>
      <c r="C22" s="87"/>
      <c r="D22" s="85"/>
      <c r="E22" s="83"/>
      <c r="F22" s="88"/>
      <c r="G22" s="85"/>
      <c r="H22" s="86"/>
      <c r="I22" s="89"/>
      <c r="J22" s="75"/>
      <c r="K22" s="75"/>
      <c r="L22" s="75"/>
      <c r="M22" s="75"/>
      <c r="N22" s="75"/>
      <c r="O22" s="95"/>
      <c r="P22" s="76"/>
      <c r="Q22" s="75"/>
      <c r="R22" s="95"/>
      <c r="S22" s="76"/>
      <c r="T22" s="77"/>
      <c r="U22" s="77"/>
      <c r="V22" s="96"/>
      <c r="W22" s="97"/>
    </row>
    <row r="23" spans="1:23" ht="30" customHeight="1">
      <c r="A23" s="98"/>
      <c r="B23" s="98"/>
      <c r="C23" s="15" t="s">
        <v>2</v>
      </c>
      <c r="D23" s="57"/>
      <c r="E23" s="57"/>
      <c r="F23" s="58"/>
      <c r="G23" s="58"/>
      <c r="H23" s="59"/>
      <c r="I23" s="57" t="s">
        <v>39</v>
      </c>
      <c r="J23" s="3"/>
      <c r="K23" s="3"/>
      <c r="L23" s="99"/>
      <c r="M23" s="99"/>
      <c r="N23" s="99"/>
      <c r="O23" s="99"/>
      <c r="P23" s="98"/>
      <c r="Q23" s="98"/>
      <c r="R23" s="98"/>
      <c r="S23" s="98"/>
      <c r="T23" s="98"/>
      <c r="U23" s="98"/>
      <c r="V23" s="98"/>
      <c r="W23" s="98"/>
    </row>
    <row r="24" spans="1:23" ht="30" customHeight="1">
      <c r="A24" s="98"/>
      <c r="B24" s="98"/>
      <c r="C24" s="20" t="s">
        <v>3</v>
      </c>
      <c r="D24" s="60"/>
      <c r="E24" s="60"/>
      <c r="F24" s="56"/>
      <c r="G24" s="56"/>
      <c r="H24" s="61"/>
      <c r="I24" s="56" t="s">
        <v>26</v>
      </c>
      <c r="J24" s="3"/>
      <c r="K24" s="3"/>
      <c r="L24" s="99"/>
      <c r="M24" s="99"/>
      <c r="N24" s="99"/>
      <c r="O24" s="99"/>
      <c r="P24" s="98"/>
      <c r="Q24" s="98"/>
      <c r="R24" s="98"/>
      <c r="S24" s="98"/>
      <c r="T24" s="98"/>
      <c r="U24" s="98"/>
      <c r="V24" s="98"/>
      <c r="W24" s="98"/>
    </row>
  </sheetData>
  <sortState ref="A10:W20">
    <sortCondition ref="A10"/>
  </sortState>
  <mergeCells count="23">
    <mergeCell ref="A1:W1"/>
    <mergeCell ref="A2:W2"/>
    <mergeCell ref="A3:W3"/>
    <mergeCell ref="A4:W4"/>
    <mergeCell ref="V8:V9"/>
    <mergeCell ref="A6:W6"/>
    <mergeCell ref="T7:W7"/>
    <mergeCell ref="A8:A9"/>
    <mergeCell ref="B8:B9"/>
    <mergeCell ref="C8:C9"/>
    <mergeCell ref="D8:D9"/>
    <mergeCell ref="E8:E9"/>
    <mergeCell ref="F8:F9"/>
    <mergeCell ref="G8:G9"/>
    <mergeCell ref="H8:H9"/>
    <mergeCell ref="W8:W9"/>
    <mergeCell ref="J21:V21"/>
    <mergeCell ref="A5:W5"/>
    <mergeCell ref="I8:I9"/>
    <mergeCell ref="J8:P8"/>
    <mergeCell ref="Q8:S8"/>
    <mergeCell ref="T8:T9"/>
    <mergeCell ref="U8:U9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view="pageBreakPreview" zoomScale="70" zoomScaleSheetLayoutView="70" workbookViewId="0">
      <selection activeCell="Y10" sqref="Y10"/>
    </sheetView>
  </sheetViews>
  <sheetFormatPr defaultRowHeight="12.75"/>
  <cols>
    <col min="1" max="1" width="4.7109375" style="40" customWidth="1"/>
    <col min="2" max="2" width="6.7109375" style="40" hidden="1" customWidth="1"/>
    <col min="3" max="3" width="24.7109375" style="40" customWidth="1"/>
    <col min="4" max="4" width="8.7109375" style="40" hidden="1" customWidth="1"/>
    <col min="5" max="5" width="6.7109375" style="40" customWidth="1"/>
    <col min="6" max="6" width="36.7109375" style="40" customWidth="1"/>
    <col min="7" max="7" width="8.7109375" style="40" hidden="1" customWidth="1"/>
    <col min="8" max="8" width="17.7109375" style="40" hidden="1" customWidth="1"/>
    <col min="9" max="9" width="22.7109375" style="40" customWidth="1"/>
    <col min="10" max="15" width="8.7109375" style="40" customWidth="1"/>
    <col min="16" max="16" width="4.7109375" style="40" customWidth="1"/>
    <col min="17" max="17" width="6.7109375" style="40" customWidth="1"/>
    <col min="18" max="18" width="8.7109375" style="40" customWidth="1"/>
    <col min="19" max="21" width="4.7109375" style="40" customWidth="1"/>
    <col min="22" max="22" width="9.140625" style="40" customWidth="1"/>
    <col min="23" max="23" width="6.7109375" style="40" hidden="1" customWidth="1"/>
  </cols>
  <sheetData>
    <row r="1" spans="1:23" ht="30" customHeight="1">
      <c r="A1" s="342" t="s">
        <v>37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</row>
    <row r="2" spans="1:23" ht="30" customHeight="1">
      <c r="A2" s="343" t="s">
        <v>107</v>
      </c>
      <c r="B2" s="343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</row>
    <row r="3" spans="1:23" ht="30" customHeight="1">
      <c r="A3" s="345" t="s">
        <v>7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</row>
    <row r="4" spans="1:23" ht="30" customHeight="1">
      <c r="A4" s="342" t="s">
        <v>14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</row>
    <row r="5" spans="1:23" ht="30" customHeight="1">
      <c r="A5" s="340" t="s">
        <v>24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</row>
    <row r="6" spans="1:23" ht="30" customHeight="1">
      <c r="A6" s="342" t="s">
        <v>64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</row>
    <row r="7" spans="1:23" ht="30" customHeight="1">
      <c r="A7" s="352" t="s">
        <v>307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</row>
    <row r="8" spans="1:23" ht="30" customHeight="1">
      <c r="A8" s="90" t="s">
        <v>27</v>
      </c>
      <c r="B8" s="90"/>
      <c r="C8" s="53"/>
      <c r="D8" s="54"/>
      <c r="E8" s="54"/>
      <c r="F8" s="55"/>
      <c r="G8" s="73"/>
      <c r="H8" s="55"/>
      <c r="I8" s="74"/>
      <c r="J8" s="91"/>
      <c r="K8" s="91"/>
      <c r="L8" s="91"/>
      <c r="M8" s="91"/>
      <c r="N8" s="91"/>
      <c r="O8" s="84"/>
      <c r="P8" s="91"/>
      <c r="Q8" s="91"/>
      <c r="R8" s="84"/>
      <c r="S8" s="91"/>
      <c r="T8" s="349" t="s">
        <v>108</v>
      </c>
      <c r="U8" s="349"/>
      <c r="V8" s="349"/>
      <c r="W8" s="349"/>
    </row>
    <row r="9" spans="1:23" ht="20.100000000000001" customHeight="1">
      <c r="A9" s="350" t="s">
        <v>1</v>
      </c>
      <c r="B9" s="279" t="s">
        <v>15</v>
      </c>
      <c r="C9" s="329" t="s">
        <v>12</v>
      </c>
      <c r="D9" s="329" t="s">
        <v>10</v>
      </c>
      <c r="E9" s="350" t="s">
        <v>9</v>
      </c>
      <c r="F9" s="329" t="s">
        <v>13</v>
      </c>
      <c r="G9" s="329" t="s">
        <v>10</v>
      </c>
      <c r="H9" s="329" t="s">
        <v>8</v>
      </c>
      <c r="I9" s="329" t="s">
        <v>4</v>
      </c>
      <c r="J9" s="329" t="s">
        <v>29</v>
      </c>
      <c r="K9" s="329"/>
      <c r="L9" s="329"/>
      <c r="M9" s="329"/>
      <c r="N9" s="329"/>
      <c r="O9" s="329"/>
      <c r="P9" s="329"/>
      <c r="Q9" s="329" t="s">
        <v>5</v>
      </c>
      <c r="R9" s="329"/>
      <c r="S9" s="329"/>
      <c r="T9" s="341" t="s">
        <v>17</v>
      </c>
      <c r="U9" s="341" t="s">
        <v>18</v>
      </c>
      <c r="V9" s="346" t="s">
        <v>31</v>
      </c>
      <c r="W9" s="350" t="s">
        <v>32</v>
      </c>
    </row>
    <row r="10" spans="1:23" ht="39.950000000000003" customHeight="1">
      <c r="A10" s="350"/>
      <c r="B10" s="279"/>
      <c r="C10" s="329"/>
      <c r="D10" s="329"/>
      <c r="E10" s="329"/>
      <c r="F10" s="329"/>
      <c r="G10" s="329"/>
      <c r="H10" s="329"/>
      <c r="I10" s="329"/>
      <c r="J10" s="270" t="s">
        <v>33</v>
      </c>
      <c r="K10" s="270" t="s">
        <v>36</v>
      </c>
      <c r="L10" s="270" t="s">
        <v>34</v>
      </c>
      <c r="M10" s="270" t="s">
        <v>30</v>
      </c>
      <c r="N10" s="271" t="s">
        <v>35</v>
      </c>
      <c r="O10" s="272" t="s">
        <v>0</v>
      </c>
      <c r="P10" s="273" t="s">
        <v>1</v>
      </c>
      <c r="Q10" s="273" t="s">
        <v>11</v>
      </c>
      <c r="R10" s="272" t="s">
        <v>0</v>
      </c>
      <c r="S10" s="273" t="s">
        <v>1</v>
      </c>
      <c r="T10" s="341"/>
      <c r="U10" s="341"/>
      <c r="V10" s="347"/>
      <c r="W10" s="351"/>
    </row>
    <row r="11" spans="1:23" ht="34.9" customHeight="1">
      <c r="A11" s="41">
        <f t="shared" ref="A11:A16" si="0">RANK(V11,$V$11:$V$16,0)</f>
        <v>1</v>
      </c>
      <c r="B11" s="48">
        <v>2006</v>
      </c>
      <c r="C11" s="2" t="s">
        <v>304</v>
      </c>
      <c r="D11" s="111" t="s">
        <v>244</v>
      </c>
      <c r="E11" s="48" t="s">
        <v>19</v>
      </c>
      <c r="F11" s="102" t="s">
        <v>88</v>
      </c>
      <c r="G11" s="51" t="s">
        <v>89</v>
      </c>
      <c r="H11" s="49" t="s">
        <v>90</v>
      </c>
      <c r="I11" s="158" t="s">
        <v>21</v>
      </c>
      <c r="J11" s="149">
        <v>6.6</v>
      </c>
      <c r="K11" s="149">
        <v>6.5</v>
      </c>
      <c r="L11" s="149">
        <v>6.6</v>
      </c>
      <c r="M11" s="149">
        <v>6.7</v>
      </c>
      <c r="N11" s="149">
        <f t="shared" ref="N11:N16" si="1">SUM(J11:M11)</f>
        <v>26.4</v>
      </c>
      <c r="O11" s="64">
        <f>N11/0.4</f>
        <v>65.999999999999986</v>
      </c>
      <c r="P11" s="150">
        <f t="shared" ref="P11:P16" si="2">RANK(O11,O$11:O$16,0)</f>
        <v>1</v>
      </c>
      <c r="Q11" s="149">
        <v>123.5</v>
      </c>
      <c r="R11" s="64">
        <f>Q11/2</f>
        <v>61.75</v>
      </c>
      <c r="S11" s="150">
        <f t="shared" ref="S11:S16" si="3">RANK(R11,R$11:R$16,0)</f>
        <v>1</v>
      </c>
      <c r="T11" s="151"/>
      <c r="U11" s="151"/>
      <c r="V11" s="64">
        <f t="shared" ref="V11:V16" si="4">(O11+R11)/2</f>
        <v>63.874999999999993</v>
      </c>
      <c r="W11" s="274" t="s">
        <v>310</v>
      </c>
    </row>
    <row r="12" spans="1:23" ht="34.9" customHeight="1">
      <c r="A12" s="41">
        <f t="shared" si="0"/>
        <v>2</v>
      </c>
      <c r="B12" s="48">
        <v>2008</v>
      </c>
      <c r="C12" s="46" t="s">
        <v>302</v>
      </c>
      <c r="D12" s="51" t="s">
        <v>143</v>
      </c>
      <c r="E12" s="48">
        <v>2</v>
      </c>
      <c r="F12" s="207" t="s">
        <v>144</v>
      </c>
      <c r="G12" s="51" t="s">
        <v>40</v>
      </c>
      <c r="H12" s="49" t="s">
        <v>145</v>
      </c>
      <c r="I12" s="158" t="s">
        <v>146</v>
      </c>
      <c r="J12" s="149">
        <v>6</v>
      </c>
      <c r="K12" s="149">
        <v>6.1</v>
      </c>
      <c r="L12" s="149">
        <v>6.3</v>
      </c>
      <c r="M12" s="149">
        <v>6.2</v>
      </c>
      <c r="N12" s="149">
        <f t="shared" si="1"/>
        <v>24.599999999999998</v>
      </c>
      <c r="O12" s="64">
        <f>N12/0.4-0.5</f>
        <v>60.999999999999993</v>
      </c>
      <c r="P12" s="150">
        <f t="shared" si="2"/>
        <v>4</v>
      </c>
      <c r="Q12" s="149">
        <v>121</v>
      </c>
      <c r="R12" s="64">
        <f>Q12/2-0.5</f>
        <v>60</v>
      </c>
      <c r="S12" s="150">
        <f t="shared" si="3"/>
        <v>2</v>
      </c>
      <c r="T12" s="151"/>
      <c r="U12" s="151">
        <v>1</v>
      </c>
      <c r="V12" s="64">
        <f t="shared" si="4"/>
        <v>60.5</v>
      </c>
      <c r="W12" s="274" t="s">
        <v>313</v>
      </c>
    </row>
    <row r="13" spans="1:23" ht="34.9" customHeight="1">
      <c r="A13" s="41">
        <f t="shared" si="0"/>
        <v>3</v>
      </c>
      <c r="B13" s="48">
        <v>1986</v>
      </c>
      <c r="C13" s="156" t="s">
        <v>101</v>
      </c>
      <c r="D13" s="51" t="s">
        <v>100</v>
      </c>
      <c r="E13" s="48" t="s">
        <v>19</v>
      </c>
      <c r="F13" s="106" t="s">
        <v>139</v>
      </c>
      <c r="G13" s="51" t="s">
        <v>138</v>
      </c>
      <c r="H13" s="49" t="s">
        <v>102</v>
      </c>
      <c r="I13" s="50" t="s">
        <v>126</v>
      </c>
      <c r="J13" s="149">
        <v>6</v>
      </c>
      <c r="K13" s="149">
        <v>5.9</v>
      </c>
      <c r="L13" s="149">
        <v>6.3</v>
      </c>
      <c r="M13" s="149">
        <v>6.2</v>
      </c>
      <c r="N13" s="149">
        <f t="shared" si="1"/>
        <v>24.4</v>
      </c>
      <c r="O13" s="64">
        <f>N13/0.4</f>
        <v>60.999999999999993</v>
      </c>
      <c r="P13" s="150">
        <f t="shared" si="2"/>
        <v>4</v>
      </c>
      <c r="Q13" s="149">
        <v>119.5</v>
      </c>
      <c r="R13" s="64">
        <f>Q13/2</f>
        <v>59.75</v>
      </c>
      <c r="S13" s="150">
        <f t="shared" si="3"/>
        <v>3</v>
      </c>
      <c r="T13" s="151"/>
      <c r="U13" s="151"/>
      <c r="V13" s="64">
        <f t="shared" si="4"/>
        <v>60.375</v>
      </c>
      <c r="W13" s="94" t="s">
        <v>308</v>
      </c>
    </row>
    <row r="14" spans="1:23" ht="34.9" customHeight="1">
      <c r="A14" s="41">
        <f t="shared" si="0"/>
        <v>4</v>
      </c>
      <c r="B14" s="48">
        <v>2003</v>
      </c>
      <c r="C14" s="38" t="s">
        <v>181</v>
      </c>
      <c r="D14" s="51" t="s">
        <v>182</v>
      </c>
      <c r="E14" s="48" t="s">
        <v>19</v>
      </c>
      <c r="F14" s="155" t="s">
        <v>185</v>
      </c>
      <c r="G14" s="51" t="s">
        <v>183</v>
      </c>
      <c r="H14" s="49" t="s">
        <v>184</v>
      </c>
      <c r="I14" s="50" t="s">
        <v>166</v>
      </c>
      <c r="J14" s="149">
        <v>6.5</v>
      </c>
      <c r="K14" s="149">
        <v>6</v>
      </c>
      <c r="L14" s="149">
        <v>6.2</v>
      </c>
      <c r="M14" s="149">
        <v>6.3</v>
      </c>
      <c r="N14" s="149">
        <f t="shared" si="1"/>
        <v>25</v>
      </c>
      <c r="O14" s="64">
        <f>N14/0.4</f>
        <v>62.5</v>
      </c>
      <c r="P14" s="150">
        <f t="shared" si="2"/>
        <v>3</v>
      </c>
      <c r="Q14" s="149">
        <v>116</v>
      </c>
      <c r="R14" s="64">
        <f>Q14/2</f>
        <v>58</v>
      </c>
      <c r="S14" s="150">
        <f t="shared" si="3"/>
        <v>5</v>
      </c>
      <c r="T14" s="151"/>
      <c r="U14" s="151"/>
      <c r="V14" s="64">
        <f t="shared" si="4"/>
        <v>60.25</v>
      </c>
      <c r="W14" s="94" t="s">
        <v>308</v>
      </c>
    </row>
    <row r="15" spans="1:23" ht="34.9" customHeight="1">
      <c r="A15" s="41">
        <f t="shared" si="0"/>
        <v>4</v>
      </c>
      <c r="B15" s="48">
        <v>2001</v>
      </c>
      <c r="C15" s="35" t="s">
        <v>99</v>
      </c>
      <c r="D15" s="51" t="s">
        <v>160</v>
      </c>
      <c r="E15" s="48" t="s">
        <v>19</v>
      </c>
      <c r="F15" s="104" t="s">
        <v>127</v>
      </c>
      <c r="G15" s="51" t="s">
        <v>124</v>
      </c>
      <c r="H15" s="49" t="s">
        <v>125</v>
      </c>
      <c r="I15" s="158" t="s">
        <v>126</v>
      </c>
      <c r="J15" s="149">
        <v>6.3</v>
      </c>
      <c r="K15" s="149">
        <v>6</v>
      </c>
      <c r="L15" s="149">
        <v>6</v>
      </c>
      <c r="M15" s="149">
        <v>6.1</v>
      </c>
      <c r="N15" s="149">
        <f t="shared" si="1"/>
        <v>24.4</v>
      </c>
      <c r="O15" s="64">
        <f>N15/0.4</f>
        <v>60.999999999999993</v>
      </c>
      <c r="P15" s="150">
        <f t="shared" si="2"/>
        <v>4</v>
      </c>
      <c r="Q15" s="149">
        <v>119</v>
      </c>
      <c r="R15" s="64">
        <f>Q15/2</f>
        <v>59.5</v>
      </c>
      <c r="S15" s="150">
        <f t="shared" si="3"/>
        <v>4</v>
      </c>
      <c r="T15" s="151"/>
      <c r="U15" s="151"/>
      <c r="V15" s="64">
        <f t="shared" si="4"/>
        <v>60.25</v>
      </c>
      <c r="W15" s="94" t="s">
        <v>308</v>
      </c>
    </row>
    <row r="16" spans="1:23" ht="34.9" customHeight="1">
      <c r="A16" s="41">
        <f t="shared" si="0"/>
        <v>6</v>
      </c>
      <c r="B16" s="48">
        <v>2006</v>
      </c>
      <c r="C16" s="4" t="s">
        <v>303</v>
      </c>
      <c r="D16" s="111" t="s">
        <v>244</v>
      </c>
      <c r="E16" s="48" t="s">
        <v>19</v>
      </c>
      <c r="F16" s="4" t="s">
        <v>87</v>
      </c>
      <c r="G16" s="51" t="s">
        <v>40</v>
      </c>
      <c r="H16" s="49" t="s">
        <v>311</v>
      </c>
      <c r="I16" s="158" t="s">
        <v>21</v>
      </c>
      <c r="J16" s="149">
        <v>6.6</v>
      </c>
      <c r="K16" s="149">
        <v>6.1</v>
      </c>
      <c r="L16" s="149">
        <v>6.3</v>
      </c>
      <c r="M16" s="149">
        <v>6.4</v>
      </c>
      <c r="N16" s="149">
        <f t="shared" si="1"/>
        <v>25.4</v>
      </c>
      <c r="O16" s="64">
        <f>N16/0.4</f>
        <v>63.499999999999993</v>
      </c>
      <c r="P16" s="150">
        <f t="shared" si="2"/>
        <v>2</v>
      </c>
      <c r="Q16" s="149">
        <v>111.5</v>
      </c>
      <c r="R16" s="64">
        <f>Q16/2</f>
        <v>55.75</v>
      </c>
      <c r="S16" s="150">
        <f t="shared" si="3"/>
        <v>6</v>
      </c>
      <c r="T16" s="151"/>
      <c r="U16" s="151"/>
      <c r="V16" s="64">
        <f t="shared" si="4"/>
        <v>59.625</v>
      </c>
      <c r="W16" s="274" t="s">
        <v>313</v>
      </c>
    </row>
    <row r="17" spans="1:23" ht="30" customHeight="1">
      <c r="A17" s="72"/>
      <c r="B17" s="72"/>
      <c r="C17" s="87"/>
      <c r="D17" s="85"/>
      <c r="E17" s="83"/>
      <c r="F17" s="88"/>
      <c r="G17" s="85"/>
      <c r="H17" s="86"/>
      <c r="I17" s="89"/>
      <c r="J17" s="75"/>
      <c r="K17" s="75"/>
      <c r="L17" s="75"/>
      <c r="M17" s="75"/>
      <c r="N17" s="75"/>
      <c r="O17" s="95"/>
      <c r="P17" s="76"/>
      <c r="Q17" s="75"/>
      <c r="R17" s="95"/>
      <c r="S17" s="76"/>
      <c r="T17" s="77"/>
      <c r="U17" s="77"/>
      <c r="V17" s="96"/>
      <c r="W17" s="97"/>
    </row>
    <row r="18" spans="1:23" ht="30" customHeight="1">
      <c r="A18" s="98"/>
      <c r="B18" s="98"/>
      <c r="C18" s="15" t="s">
        <v>2</v>
      </c>
      <c r="D18" s="57"/>
      <c r="E18" s="57"/>
      <c r="F18" s="58"/>
      <c r="G18" s="58"/>
      <c r="H18" s="59"/>
      <c r="I18" s="57" t="s">
        <v>39</v>
      </c>
      <c r="J18" s="3"/>
      <c r="K18" s="3"/>
      <c r="L18" s="99"/>
      <c r="M18" s="99"/>
      <c r="N18" s="99"/>
      <c r="O18" s="99"/>
      <c r="P18" s="98"/>
      <c r="Q18" s="98"/>
      <c r="R18" s="98"/>
      <c r="S18" s="98"/>
      <c r="T18" s="98"/>
      <c r="U18" s="98"/>
      <c r="V18" s="98"/>
      <c r="W18" s="98"/>
    </row>
    <row r="19" spans="1:23" ht="30" customHeight="1">
      <c r="A19" s="98"/>
      <c r="B19" s="98"/>
      <c r="C19" s="20" t="s">
        <v>3</v>
      </c>
      <c r="D19" s="60"/>
      <c r="E19" s="60"/>
      <c r="F19" s="56"/>
      <c r="G19" s="56"/>
      <c r="H19" s="61"/>
      <c r="I19" s="56" t="s">
        <v>26</v>
      </c>
      <c r="J19" s="3"/>
      <c r="K19" s="3"/>
      <c r="L19" s="99"/>
      <c r="M19" s="99"/>
      <c r="N19" s="99"/>
      <c r="O19" s="99"/>
      <c r="P19" s="98"/>
      <c r="Q19" s="98"/>
      <c r="R19" s="98"/>
      <c r="S19" s="98"/>
      <c r="T19" s="98"/>
      <c r="U19" s="98"/>
      <c r="V19" s="98"/>
      <c r="W19" s="98"/>
    </row>
  </sheetData>
  <sortState ref="A11:W16">
    <sortCondition ref="A11"/>
  </sortState>
  <mergeCells count="23">
    <mergeCell ref="A7:W7"/>
    <mergeCell ref="T8:W8"/>
    <mergeCell ref="A9:A10"/>
    <mergeCell ref="B9:B10"/>
    <mergeCell ref="C9:C10"/>
    <mergeCell ref="D9:D10"/>
    <mergeCell ref="E9:E10"/>
    <mergeCell ref="F9:F10"/>
    <mergeCell ref="A6:W6"/>
    <mergeCell ref="A1:W1"/>
    <mergeCell ref="A2:W2"/>
    <mergeCell ref="A3:W3"/>
    <mergeCell ref="A4:W4"/>
    <mergeCell ref="A5:W5"/>
    <mergeCell ref="G9:G10"/>
    <mergeCell ref="H9:H10"/>
    <mergeCell ref="W9:W10"/>
    <mergeCell ref="I9:I10"/>
    <mergeCell ref="J9:P9"/>
    <mergeCell ref="Q9:S9"/>
    <mergeCell ref="T9:T10"/>
    <mergeCell ref="U9:U10"/>
    <mergeCell ref="V9:V10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topLeftCell="A7" zoomScale="80" zoomScaleNormal="70" zoomScaleSheetLayoutView="80" workbookViewId="0">
      <selection activeCell="Z14" sqref="Z14"/>
    </sheetView>
  </sheetViews>
  <sheetFormatPr defaultRowHeight="12.75"/>
  <cols>
    <col min="1" max="1" width="4.7109375" style="40" customWidth="1"/>
    <col min="2" max="2" width="6.7109375" style="40" hidden="1" customWidth="1"/>
    <col min="3" max="3" width="24.7109375" style="40" customWidth="1"/>
    <col min="4" max="4" width="8.7109375" style="40" hidden="1" customWidth="1"/>
    <col min="5" max="5" width="6.7109375" style="40" customWidth="1"/>
    <col min="6" max="6" width="36.7109375" style="40" customWidth="1"/>
    <col min="7" max="7" width="8.7109375" style="40" hidden="1" customWidth="1"/>
    <col min="8" max="8" width="17.7109375" style="40" hidden="1" customWidth="1"/>
    <col min="9" max="9" width="22.7109375" style="40" customWidth="1"/>
    <col min="10" max="15" width="8.7109375" style="40" customWidth="1"/>
    <col min="16" max="16" width="4.7109375" style="40" customWidth="1"/>
    <col min="17" max="17" width="6.7109375" style="40" customWidth="1"/>
    <col min="18" max="18" width="8.7109375" style="40" customWidth="1"/>
    <col min="19" max="21" width="4.7109375" style="40" customWidth="1"/>
    <col min="22" max="22" width="9.140625" style="40" customWidth="1"/>
    <col min="23" max="23" width="6.7109375" style="40" hidden="1" customWidth="1"/>
  </cols>
  <sheetData>
    <row r="1" spans="1:23" ht="30" customHeight="1">
      <c r="A1" s="342" t="s">
        <v>37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</row>
    <row r="2" spans="1:23" ht="30" customHeight="1">
      <c r="A2" s="343" t="s">
        <v>107</v>
      </c>
      <c r="B2" s="343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</row>
    <row r="3" spans="1:23" ht="30" customHeight="1">
      <c r="A3" s="345" t="s">
        <v>7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</row>
    <row r="4" spans="1:23" ht="30" customHeight="1">
      <c r="A4" s="342" t="s">
        <v>14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</row>
    <row r="5" spans="1:23" ht="30" customHeight="1">
      <c r="A5" s="340" t="s">
        <v>65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161"/>
    </row>
    <row r="6" spans="1:23" ht="30" customHeight="1">
      <c r="A6" s="342" t="s">
        <v>66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161"/>
    </row>
    <row r="7" spans="1:23" ht="30" customHeight="1">
      <c r="A7" s="352" t="s">
        <v>307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</row>
    <row r="8" spans="1:23" ht="30" customHeight="1">
      <c r="A8" s="90" t="s">
        <v>27</v>
      </c>
      <c r="B8" s="90"/>
      <c r="C8" s="53"/>
      <c r="D8" s="54"/>
      <c r="E8" s="54"/>
      <c r="F8" s="55"/>
      <c r="G8" s="73"/>
      <c r="H8" s="55"/>
      <c r="I8" s="74"/>
      <c r="J8" s="91"/>
      <c r="K8" s="91"/>
      <c r="L8" s="91"/>
      <c r="M8" s="91"/>
      <c r="N8" s="91"/>
      <c r="O8" s="84"/>
      <c r="P8" s="91"/>
      <c r="Q8" s="91"/>
      <c r="R8" s="84"/>
      <c r="S8" s="91"/>
      <c r="T8" s="349" t="s">
        <v>108</v>
      </c>
      <c r="U8" s="349"/>
      <c r="V8" s="349"/>
      <c r="W8" s="349"/>
    </row>
    <row r="9" spans="1:23" ht="20.100000000000001" customHeight="1">
      <c r="A9" s="350" t="s">
        <v>1</v>
      </c>
      <c r="B9" s="279" t="s">
        <v>15</v>
      </c>
      <c r="C9" s="329" t="s">
        <v>12</v>
      </c>
      <c r="D9" s="327" t="s">
        <v>10</v>
      </c>
      <c r="E9" s="355" t="s">
        <v>9</v>
      </c>
      <c r="F9" s="327" t="s">
        <v>13</v>
      </c>
      <c r="G9" s="327" t="s">
        <v>10</v>
      </c>
      <c r="H9" s="329" t="s">
        <v>8</v>
      </c>
      <c r="I9" s="329" t="s">
        <v>4</v>
      </c>
      <c r="J9" s="329" t="s">
        <v>29</v>
      </c>
      <c r="K9" s="329"/>
      <c r="L9" s="329"/>
      <c r="M9" s="329"/>
      <c r="N9" s="329"/>
      <c r="O9" s="329"/>
      <c r="P9" s="329"/>
      <c r="Q9" s="329" t="s">
        <v>5</v>
      </c>
      <c r="R9" s="329"/>
      <c r="S9" s="329"/>
      <c r="T9" s="341" t="s">
        <v>17</v>
      </c>
      <c r="U9" s="354" t="s">
        <v>18</v>
      </c>
      <c r="V9" s="346" t="s">
        <v>31</v>
      </c>
      <c r="W9" s="350" t="s">
        <v>32</v>
      </c>
    </row>
    <row r="10" spans="1:23" ht="39.950000000000003" customHeight="1">
      <c r="A10" s="355"/>
      <c r="B10" s="356"/>
      <c r="C10" s="327"/>
      <c r="D10" s="328"/>
      <c r="E10" s="328"/>
      <c r="F10" s="328"/>
      <c r="G10" s="328"/>
      <c r="H10" s="327"/>
      <c r="I10" s="327"/>
      <c r="J10" s="152" t="s">
        <v>33</v>
      </c>
      <c r="K10" s="152" t="s">
        <v>36</v>
      </c>
      <c r="L10" s="152" t="s">
        <v>34</v>
      </c>
      <c r="M10" s="152" t="s">
        <v>30</v>
      </c>
      <c r="N10" s="153" t="s">
        <v>35</v>
      </c>
      <c r="O10" s="92" t="s">
        <v>0</v>
      </c>
      <c r="P10" s="93" t="s">
        <v>1</v>
      </c>
      <c r="Q10" s="93" t="s">
        <v>11</v>
      </c>
      <c r="R10" s="92" t="s">
        <v>0</v>
      </c>
      <c r="S10" s="93" t="s">
        <v>1</v>
      </c>
      <c r="T10" s="354"/>
      <c r="U10" s="357"/>
      <c r="V10" s="358"/>
      <c r="W10" s="351"/>
    </row>
    <row r="11" spans="1:23" ht="25.15" customHeight="1">
      <c r="A11" s="353" t="s">
        <v>67</v>
      </c>
      <c r="B11" s="353"/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148"/>
    </row>
    <row r="12" spans="1:23" ht="31.9" customHeight="1">
      <c r="A12" s="41">
        <f>RANK(V12,$V$12:$V$13,0)</f>
        <v>1</v>
      </c>
      <c r="B12" s="48">
        <v>2009</v>
      </c>
      <c r="C12" s="114" t="s">
        <v>278</v>
      </c>
      <c r="D12" s="51" t="s">
        <v>277</v>
      </c>
      <c r="E12" s="48" t="s">
        <v>19</v>
      </c>
      <c r="F12" s="37" t="s">
        <v>279</v>
      </c>
      <c r="G12" s="51" t="s">
        <v>280</v>
      </c>
      <c r="H12" s="49" t="s">
        <v>281</v>
      </c>
      <c r="I12" s="214" t="s">
        <v>315</v>
      </c>
      <c r="J12" s="149">
        <v>7.3</v>
      </c>
      <c r="K12" s="149">
        <v>7</v>
      </c>
      <c r="L12" s="149">
        <v>7.4</v>
      </c>
      <c r="M12" s="149">
        <v>7.2</v>
      </c>
      <c r="N12" s="149">
        <f>SUM(J12:M12)</f>
        <v>28.900000000000002</v>
      </c>
      <c r="O12" s="64">
        <f>N12/0.4</f>
        <v>72.25</v>
      </c>
      <c r="P12" s="150">
        <f>RANK(O12,O$12:O$13,0)</f>
        <v>1</v>
      </c>
      <c r="Q12" s="149">
        <v>169.5</v>
      </c>
      <c r="R12" s="64">
        <f>Q12/2.5</f>
        <v>67.8</v>
      </c>
      <c r="S12" s="150">
        <f>RANK(R12,R$12:R$13,0)</f>
        <v>1</v>
      </c>
      <c r="T12" s="151"/>
      <c r="U12" s="151"/>
      <c r="V12" s="64">
        <f>(O12+R12)/2</f>
        <v>70.025000000000006</v>
      </c>
      <c r="W12" s="94"/>
    </row>
    <row r="13" spans="1:23" ht="31.9" customHeight="1">
      <c r="A13" s="41">
        <f>RANK(V13,$V$12:$V$13,0)</f>
        <v>2</v>
      </c>
      <c r="B13" s="48">
        <v>2010</v>
      </c>
      <c r="C13" s="103" t="s">
        <v>272</v>
      </c>
      <c r="D13" s="105" t="s">
        <v>273</v>
      </c>
      <c r="E13" s="48">
        <v>2</v>
      </c>
      <c r="F13" s="100" t="s">
        <v>274</v>
      </c>
      <c r="G13" s="51" t="s">
        <v>275</v>
      </c>
      <c r="H13" s="49" t="s">
        <v>276</v>
      </c>
      <c r="I13" s="158" t="s">
        <v>316</v>
      </c>
      <c r="J13" s="78">
        <v>7.3</v>
      </c>
      <c r="K13" s="78">
        <v>7</v>
      </c>
      <c r="L13" s="78">
        <v>7.2</v>
      </c>
      <c r="M13" s="78">
        <v>7.4</v>
      </c>
      <c r="N13" s="78">
        <f>SUM(J13:M13)</f>
        <v>28.9</v>
      </c>
      <c r="O13" s="70">
        <f>N13/0.4</f>
        <v>72.249999999999986</v>
      </c>
      <c r="P13" s="150">
        <f>RANK(O13,O$12:O$13,0)</f>
        <v>2</v>
      </c>
      <c r="Q13" s="78">
        <v>168.5</v>
      </c>
      <c r="R13" s="64">
        <f>Q13/2.5</f>
        <v>67.400000000000006</v>
      </c>
      <c r="S13" s="150">
        <f>RANK(R13,R$12:R$13,0)</f>
        <v>2</v>
      </c>
      <c r="T13" s="80"/>
      <c r="U13" s="80"/>
      <c r="V13" s="70">
        <f>(O13+R13)/2</f>
        <v>69.824999999999989</v>
      </c>
      <c r="W13" s="94"/>
    </row>
    <row r="14" spans="1:23" ht="25.15" customHeight="1">
      <c r="A14" s="353" t="s">
        <v>62</v>
      </c>
      <c r="B14" s="353"/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94"/>
    </row>
    <row r="15" spans="1:23" ht="31.9" customHeight="1">
      <c r="A15" s="41">
        <f>RANK(V15,$V$15:$V$16,0)</f>
        <v>1</v>
      </c>
      <c r="B15" s="48">
        <v>1985</v>
      </c>
      <c r="C15" s="38" t="s">
        <v>267</v>
      </c>
      <c r="D15" s="51" t="s">
        <v>268</v>
      </c>
      <c r="E15" s="48" t="s">
        <v>19</v>
      </c>
      <c r="F15" s="47" t="s">
        <v>269</v>
      </c>
      <c r="G15" s="51" t="s">
        <v>270</v>
      </c>
      <c r="H15" s="49" t="s">
        <v>271</v>
      </c>
      <c r="I15" s="210" t="s">
        <v>21</v>
      </c>
      <c r="J15" s="149">
        <v>7.4</v>
      </c>
      <c r="K15" s="149">
        <v>6.9</v>
      </c>
      <c r="L15" s="149">
        <v>7.5</v>
      </c>
      <c r="M15" s="149">
        <v>7.4</v>
      </c>
      <c r="N15" s="149">
        <f>SUM(J15:M15)</f>
        <v>29.200000000000003</v>
      </c>
      <c r="O15" s="64">
        <f>N15/0.4</f>
        <v>73</v>
      </c>
      <c r="P15" s="150">
        <f>RANK(O15,O$15:O$16,0)</f>
        <v>1</v>
      </c>
      <c r="Q15" s="149">
        <v>167.5</v>
      </c>
      <c r="R15" s="64">
        <f>Q15/2.5</f>
        <v>67</v>
      </c>
      <c r="S15" s="150">
        <f>RANK(R15,R$15:R$16,0)</f>
        <v>1</v>
      </c>
      <c r="T15" s="151"/>
      <c r="U15" s="151"/>
      <c r="V15" s="64">
        <f>(O15+R15)/2</f>
        <v>70</v>
      </c>
      <c r="W15" s="94"/>
    </row>
    <row r="16" spans="1:23" ht="31.9" customHeight="1">
      <c r="A16" s="261">
        <f>RANK(V16,$V$15:$V$16,0)</f>
        <v>2</v>
      </c>
      <c r="B16" s="262">
        <v>1977</v>
      </c>
      <c r="C16" s="275" t="s">
        <v>76</v>
      </c>
      <c r="D16" s="263" t="s">
        <v>77</v>
      </c>
      <c r="E16" s="262" t="s">
        <v>20</v>
      </c>
      <c r="F16" s="276" t="s">
        <v>282</v>
      </c>
      <c r="G16" s="263" t="s">
        <v>40</v>
      </c>
      <c r="H16" s="264" t="s">
        <v>78</v>
      </c>
      <c r="I16" s="277" t="s">
        <v>79</v>
      </c>
      <c r="J16" s="265">
        <v>6.7</v>
      </c>
      <c r="K16" s="265">
        <v>6.5</v>
      </c>
      <c r="L16" s="265">
        <v>6.8</v>
      </c>
      <c r="M16" s="265">
        <v>6.6</v>
      </c>
      <c r="N16" s="265">
        <f>SUM(J16:M16)</f>
        <v>26.6</v>
      </c>
      <c r="O16" s="266">
        <f>N16/0.4</f>
        <v>66.5</v>
      </c>
      <c r="P16" s="267">
        <f>RANK(O16,O$15:O$16,0)</f>
        <v>2</v>
      </c>
      <c r="Q16" s="265">
        <v>148.5</v>
      </c>
      <c r="R16" s="266">
        <f>Q16/2.5</f>
        <v>59.4</v>
      </c>
      <c r="S16" s="267">
        <f>RANK(R16,R$15:R$16,0)</f>
        <v>2</v>
      </c>
      <c r="T16" s="268"/>
      <c r="U16" s="268"/>
      <c r="V16" s="266">
        <f>(O16+R16)/2</f>
        <v>62.95</v>
      </c>
      <c r="W16" s="94"/>
    </row>
    <row r="17" spans="1:23" ht="31.9" customHeight="1">
      <c r="A17" s="280" t="s">
        <v>300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94"/>
    </row>
    <row r="18" spans="1:23" ht="31.9" customHeight="1">
      <c r="A18" s="41"/>
      <c r="B18" s="48">
        <v>2011</v>
      </c>
      <c r="C18" s="269" t="s">
        <v>283</v>
      </c>
      <c r="D18" s="147" t="s">
        <v>284</v>
      </c>
      <c r="E18" s="157" t="s">
        <v>19</v>
      </c>
      <c r="F18" s="43" t="s">
        <v>285</v>
      </c>
      <c r="G18" s="101" t="s">
        <v>286</v>
      </c>
      <c r="H18" s="212" t="s">
        <v>287</v>
      </c>
      <c r="I18" s="50" t="s">
        <v>21</v>
      </c>
      <c r="J18" s="149">
        <v>7.3</v>
      </c>
      <c r="K18" s="149">
        <v>6.8</v>
      </c>
      <c r="L18" s="149">
        <v>6.8</v>
      </c>
      <c r="M18" s="149">
        <v>7</v>
      </c>
      <c r="N18" s="149">
        <f>SUM(J18:M18)</f>
        <v>27.9</v>
      </c>
      <c r="O18" s="64">
        <f>N18/0.4</f>
        <v>69.749999999999986</v>
      </c>
      <c r="P18" s="150"/>
      <c r="Q18" s="149">
        <v>192</v>
      </c>
      <c r="R18" s="64">
        <f>Q18/2.8</f>
        <v>68.571428571428569</v>
      </c>
      <c r="S18" s="150"/>
      <c r="T18" s="151"/>
      <c r="U18" s="151"/>
      <c r="V18" s="64">
        <f>(O18+R18)/2</f>
        <v>69.160714285714278</v>
      </c>
      <c r="W18" s="94"/>
    </row>
    <row r="19" spans="1:23" ht="31.9" customHeight="1">
      <c r="A19" s="280" t="s">
        <v>301</v>
      </c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94"/>
    </row>
    <row r="20" spans="1:23" ht="31.9" customHeight="1">
      <c r="A20" s="41"/>
      <c r="B20" s="48">
        <v>2010</v>
      </c>
      <c r="C20" s="35" t="s">
        <v>186</v>
      </c>
      <c r="D20" s="51" t="s">
        <v>187</v>
      </c>
      <c r="E20" s="48">
        <v>1</v>
      </c>
      <c r="F20" s="46" t="s">
        <v>188</v>
      </c>
      <c r="G20" s="51" t="s">
        <v>189</v>
      </c>
      <c r="H20" s="49" t="s">
        <v>190</v>
      </c>
      <c r="I20" s="158" t="s">
        <v>173</v>
      </c>
      <c r="J20" s="78">
        <v>7.5</v>
      </c>
      <c r="K20" s="78">
        <v>7.5</v>
      </c>
      <c r="L20" s="78">
        <v>7.4</v>
      </c>
      <c r="M20" s="78">
        <v>7.7</v>
      </c>
      <c r="N20" s="78">
        <f>SUM(J20:M20)</f>
        <v>30.099999999999998</v>
      </c>
      <c r="O20" s="70">
        <f>N20/0.4</f>
        <v>75.249999999999986</v>
      </c>
      <c r="P20" s="150"/>
      <c r="Q20" s="78">
        <v>184.5</v>
      </c>
      <c r="R20" s="64">
        <f>Q20/2.7</f>
        <v>68.333333333333329</v>
      </c>
      <c r="S20" s="150"/>
      <c r="T20" s="80"/>
      <c r="U20" s="80"/>
      <c r="V20" s="70">
        <f>(O20+R20)/2</f>
        <v>71.791666666666657</v>
      </c>
      <c r="W20" s="94"/>
    </row>
    <row r="21" spans="1:23" ht="30" customHeight="1">
      <c r="A21" s="72"/>
      <c r="B21" s="72"/>
      <c r="C21" s="87"/>
      <c r="D21" s="85"/>
      <c r="E21" s="83"/>
      <c r="F21" s="88"/>
      <c r="G21" s="85"/>
      <c r="H21" s="86"/>
      <c r="I21" s="89"/>
      <c r="J21" s="75"/>
      <c r="K21" s="75"/>
      <c r="L21" s="75"/>
      <c r="M21" s="75"/>
      <c r="N21" s="75"/>
      <c r="O21" s="95"/>
      <c r="P21" s="76"/>
      <c r="Q21" s="75"/>
      <c r="R21" s="95"/>
      <c r="S21" s="76"/>
      <c r="T21" s="77"/>
      <c r="U21" s="77"/>
      <c r="V21" s="96"/>
      <c r="W21" s="97"/>
    </row>
    <row r="22" spans="1:23" ht="30" customHeight="1">
      <c r="A22" s="98"/>
      <c r="B22" s="98"/>
      <c r="C22" s="15" t="s">
        <v>2</v>
      </c>
      <c r="D22" s="57"/>
      <c r="E22" s="57"/>
      <c r="F22" s="58"/>
      <c r="G22" s="58"/>
      <c r="H22" s="59"/>
      <c r="I22" s="57" t="s">
        <v>39</v>
      </c>
      <c r="J22" s="3"/>
      <c r="K22" s="3"/>
      <c r="L22" s="99"/>
      <c r="M22" s="99"/>
      <c r="N22" s="99"/>
      <c r="O22" s="99"/>
      <c r="P22" s="98"/>
      <c r="Q22" s="98"/>
      <c r="R22" s="98"/>
      <c r="S22" s="98"/>
      <c r="T22" s="98"/>
      <c r="U22" s="98"/>
      <c r="V22" s="98"/>
      <c r="W22" s="98"/>
    </row>
    <row r="23" spans="1:23" ht="30" customHeight="1">
      <c r="A23" s="98"/>
      <c r="B23" s="98"/>
      <c r="C23" s="20" t="s">
        <v>3</v>
      </c>
      <c r="D23" s="60"/>
      <c r="E23" s="60"/>
      <c r="F23" s="56"/>
      <c r="G23" s="56"/>
      <c r="H23" s="61"/>
      <c r="I23" s="56" t="s">
        <v>26</v>
      </c>
      <c r="J23" s="3"/>
      <c r="K23" s="3"/>
      <c r="L23" s="99"/>
      <c r="M23" s="99"/>
      <c r="N23" s="99"/>
      <c r="O23" s="99"/>
      <c r="P23" s="98"/>
      <c r="Q23" s="98"/>
      <c r="R23" s="98"/>
      <c r="S23" s="98"/>
      <c r="T23" s="98"/>
      <c r="U23" s="98"/>
      <c r="V23" s="98"/>
      <c r="W23" s="98"/>
    </row>
  </sheetData>
  <sortState ref="A12:W13">
    <sortCondition ref="A12"/>
  </sortState>
  <mergeCells count="27">
    <mergeCell ref="U9:U10"/>
    <mergeCell ref="V9:V10"/>
    <mergeCell ref="W9:W10"/>
    <mergeCell ref="T8:W8"/>
    <mergeCell ref="A1:W1"/>
    <mergeCell ref="A2:W2"/>
    <mergeCell ref="A3:W3"/>
    <mergeCell ref="A4:W4"/>
    <mergeCell ref="A7:W7"/>
    <mergeCell ref="A5:V5"/>
    <mergeCell ref="A6:V6"/>
    <mergeCell ref="A17:V17"/>
    <mergeCell ref="A19:V19"/>
    <mergeCell ref="A11:V11"/>
    <mergeCell ref="A14:V14"/>
    <mergeCell ref="G9:G10"/>
    <mergeCell ref="H9:H10"/>
    <mergeCell ref="I9:I10"/>
    <mergeCell ref="J9:P9"/>
    <mergeCell ref="Q9:S9"/>
    <mergeCell ref="T9:T10"/>
    <mergeCell ref="A9:A10"/>
    <mergeCell ref="B9:B10"/>
    <mergeCell ref="C9:C10"/>
    <mergeCell ref="D9:D10"/>
    <mergeCell ref="E9:E10"/>
    <mergeCell ref="F9:F10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view="pageBreakPreview" topLeftCell="A7" zoomScale="70" zoomScaleSheetLayoutView="70" workbookViewId="0">
      <selection activeCell="A18" sqref="A18:XFD18"/>
    </sheetView>
  </sheetViews>
  <sheetFormatPr defaultRowHeight="12.75"/>
  <cols>
    <col min="1" max="1" width="4.7109375" customWidth="1"/>
    <col min="2" max="2" width="6.7109375" hidden="1" customWidth="1"/>
    <col min="3" max="3" width="24.7109375" customWidth="1"/>
    <col min="4" max="4" width="8.7109375" hidden="1" customWidth="1"/>
    <col min="5" max="5" width="6.7109375" hidden="1" customWidth="1"/>
    <col min="6" max="6" width="36.7109375" customWidth="1"/>
    <col min="7" max="7" width="8.7109375" hidden="1" customWidth="1"/>
    <col min="8" max="8" width="17.7109375" hidden="1" customWidth="1"/>
    <col min="9" max="9" width="22.7109375" customWidth="1"/>
    <col min="10" max="10" width="6.7109375" customWidth="1"/>
    <col min="11" max="11" width="8.7109375" customWidth="1"/>
    <col min="12" max="12" width="4.7109375" customWidth="1"/>
    <col min="13" max="13" width="6.7109375" customWidth="1"/>
    <col min="14" max="14" width="8.7109375" customWidth="1"/>
    <col min="15" max="15" width="4.7109375" customWidth="1"/>
    <col min="16" max="16" width="6.7109375" customWidth="1"/>
    <col min="17" max="17" width="8.7109375" customWidth="1"/>
    <col min="18" max="20" width="4.7109375" customWidth="1"/>
    <col min="21" max="21" width="6.7109375" customWidth="1"/>
    <col min="22" max="22" width="8.7109375" customWidth="1"/>
    <col min="23" max="23" width="6.7109375" hidden="1" customWidth="1"/>
  </cols>
  <sheetData>
    <row r="1" spans="1:23" s="6" customFormat="1" ht="30" customHeight="1">
      <c r="A1" s="278" t="s">
        <v>37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</row>
    <row r="2" spans="1:23" s="6" customFormat="1" ht="30" customHeight="1">
      <c r="A2" s="318" t="s">
        <v>107</v>
      </c>
      <c r="B2" s="318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</row>
    <row r="3" spans="1:23" s="6" customFormat="1" ht="30" customHeight="1">
      <c r="A3" s="278" t="s">
        <v>7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</row>
    <row r="4" spans="1:23" ht="30" customHeight="1">
      <c r="A4" s="278" t="s">
        <v>14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</row>
    <row r="5" spans="1:23" ht="30" customHeight="1">
      <c r="A5" s="311" t="s">
        <v>53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213"/>
    </row>
    <row r="6" spans="1:23" ht="30" customHeight="1">
      <c r="A6" s="278" t="s">
        <v>74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13"/>
    </row>
    <row r="7" spans="1:23" ht="30" customHeight="1">
      <c r="A7" s="308" t="s">
        <v>319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</row>
    <row r="8" spans="1:23" s="14" customFormat="1" ht="30" customHeight="1">
      <c r="A8" s="9" t="s">
        <v>27</v>
      </c>
      <c r="B8" s="9"/>
      <c r="C8" s="10"/>
      <c r="D8" s="11"/>
      <c r="E8" s="11"/>
      <c r="F8" s="12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312" t="s">
        <v>108</v>
      </c>
      <c r="S8" s="312"/>
      <c r="T8" s="312"/>
      <c r="U8" s="312"/>
      <c r="V8" s="312"/>
      <c r="W8" s="312"/>
    </row>
    <row r="9" spans="1:23" ht="20.100000000000001" customHeight="1">
      <c r="A9" s="287" t="s">
        <v>1</v>
      </c>
      <c r="B9" s="279" t="s">
        <v>15</v>
      </c>
      <c r="C9" s="364" t="s">
        <v>12</v>
      </c>
      <c r="D9" s="366" t="s">
        <v>10</v>
      </c>
      <c r="E9" s="368" t="s">
        <v>9</v>
      </c>
      <c r="F9" s="315" t="s">
        <v>13</v>
      </c>
      <c r="G9" s="366" t="s">
        <v>10</v>
      </c>
      <c r="H9" s="366" t="s">
        <v>8</v>
      </c>
      <c r="I9" s="362" t="s">
        <v>4</v>
      </c>
      <c r="J9" s="298" t="s">
        <v>28</v>
      </c>
      <c r="K9" s="299"/>
      <c r="L9" s="300"/>
      <c r="M9" s="298" t="s">
        <v>5</v>
      </c>
      <c r="N9" s="299"/>
      <c r="O9" s="300"/>
      <c r="P9" s="298" t="s">
        <v>29</v>
      </c>
      <c r="Q9" s="299"/>
      <c r="R9" s="300"/>
      <c r="S9" s="284" t="s">
        <v>17</v>
      </c>
      <c r="T9" s="285" t="s">
        <v>18</v>
      </c>
      <c r="U9" s="287" t="s">
        <v>6</v>
      </c>
      <c r="V9" s="289" t="s">
        <v>16</v>
      </c>
      <c r="W9" s="313" t="s">
        <v>23</v>
      </c>
    </row>
    <row r="10" spans="1:23" ht="39.950000000000003" customHeight="1">
      <c r="A10" s="288"/>
      <c r="B10" s="279"/>
      <c r="C10" s="365"/>
      <c r="D10" s="367"/>
      <c r="E10" s="369"/>
      <c r="F10" s="317"/>
      <c r="G10" s="367"/>
      <c r="H10" s="370"/>
      <c r="I10" s="363"/>
      <c r="J10" s="62" t="s">
        <v>11</v>
      </c>
      <c r="K10" s="63" t="s">
        <v>0</v>
      </c>
      <c r="L10" s="62" t="s">
        <v>1</v>
      </c>
      <c r="M10" s="62" t="s">
        <v>11</v>
      </c>
      <c r="N10" s="63" t="s">
        <v>0</v>
      </c>
      <c r="O10" s="62" t="s">
        <v>1</v>
      </c>
      <c r="P10" s="62" t="s">
        <v>11</v>
      </c>
      <c r="Q10" s="63" t="s">
        <v>0</v>
      </c>
      <c r="R10" s="62" t="s">
        <v>1</v>
      </c>
      <c r="S10" s="284"/>
      <c r="T10" s="286"/>
      <c r="U10" s="288"/>
      <c r="V10" s="290"/>
      <c r="W10" s="314"/>
    </row>
    <row r="11" spans="1:23" ht="25.15" customHeight="1">
      <c r="A11" s="322" t="s">
        <v>67</v>
      </c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4"/>
      <c r="W11" s="154"/>
    </row>
    <row r="12" spans="1:23" ht="40.15" customHeight="1">
      <c r="A12" s="65">
        <f>RANK(V12,$V$12:$V$16,0)</f>
        <v>1</v>
      </c>
      <c r="B12" s="48">
        <v>2013</v>
      </c>
      <c r="C12" s="104" t="s">
        <v>219</v>
      </c>
      <c r="D12" s="51" t="s">
        <v>218</v>
      </c>
      <c r="E12" s="48" t="s">
        <v>19</v>
      </c>
      <c r="F12" s="106" t="s">
        <v>139</v>
      </c>
      <c r="G12" s="51" t="s">
        <v>138</v>
      </c>
      <c r="H12" s="49" t="s">
        <v>102</v>
      </c>
      <c r="I12" s="50" t="s">
        <v>126</v>
      </c>
      <c r="J12" s="36">
        <v>122</v>
      </c>
      <c r="K12" s="52">
        <f>ROUND(J12/1.8,5)</f>
        <v>67.777780000000007</v>
      </c>
      <c r="L12" s="68">
        <f>RANK(K12,K$12:K$16,0)</f>
        <v>1</v>
      </c>
      <c r="M12" s="36">
        <v>118.5</v>
      </c>
      <c r="N12" s="52">
        <f>ROUND(M12/1.8,5)</f>
        <v>65.833330000000004</v>
      </c>
      <c r="O12" s="68">
        <f>RANK(N12,N$12:N$16,0)</f>
        <v>1</v>
      </c>
      <c r="P12" s="36">
        <v>124</v>
      </c>
      <c r="Q12" s="52">
        <f>ROUND(P12/1.8,5)</f>
        <v>68.888890000000004</v>
      </c>
      <c r="R12" s="68">
        <f>RANK(Q12,Q$12:Q$16,0)</f>
        <v>1</v>
      </c>
      <c r="S12" s="42"/>
      <c r="T12" s="42"/>
      <c r="U12" s="36">
        <f>J12+M12+P12</f>
        <v>364.5</v>
      </c>
      <c r="V12" s="70">
        <f>ROUND(U12/1.8/3,5)</f>
        <v>67.5</v>
      </c>
      <c r="W12" s="109"/>
    </row>
    <row r="13" spans="1:23" ht="40.15" customHeight="1">
      <c r="A13" s="65">
        <f>RANK(V13,$V$12:$V$16,0)</f>
        <v>2</v>
      </c>
      <c r="B13" s="48">
        <v>2012</v>
      </c>
      <c r="C13" s="38" t="s">
        <v>105</v>
      </c>
      <c r="D13" s="105" t="s">
        <v>306</v>
      </c>
      <c r="E13" s="48" t="s">
        <v>19</v>
      </c>
      <c r="F13" s="47" t="s">
        <v>243</v>
      </c>
      <c r="G13" s="51" t="s">
        <v>40</v>
      </c>
      <c r="H13" s="49" t="s">
        <v>102</v>
      </c>
      <c r="I13" s="50" t="s">
        <v>21</v>
      </c>
      <c r="J13" s="36">
        <v>118.5</v>
      </c>
      <c r="K13" s="52">
        <f>ROUND(J13/1.8,5)</f>
        <v>65.833330000000004</v>
      </c>
      <c r="L13" s="68">
        <f>RANK(K13,K$12:K$16,0)</f>
        <v>3</v>
      </c>
      <c r="M13" s="36">
        <v>115</v>
      </c>
      <c r="N13" s="52">
        <f>ROUND(M13/1.8,5)</f>
        <v>63.888890000000004</v>
      </c>
      <c r="O13" s="68">
        <f>RANK(N13,N$12:N$16,0)</f>
        <v>2</v>
      </c>
      <c r="P13" s="36">
        <v>119.5</v>
      </c>
      <c r="Q13" s="52">
        <f>ROUND(P13/1.8,5)</f>
        <v>66.388890000000004</v>
      </c>
      <c r="R13" s="68">
        <f>RANK(Q13,Q$12:Q$16,0)</f>
        <v>2</v>
      </c>
      <c r="S13" s="42"/>
      <c r="T13" s="42"/>
      <c r="U13" s="36">
        <f>J13+M13+P13</f>
        <v>353</v>
      </c>
      <c r="V13" s="70">
        <f>ROUND(U13/1.8/3,5)</f>
        <v>65.370369999999994</v>
      </c>
      <c r="W13" s="109"/>
    </row>
    <row r="14" spans="1:23" ht="40.15" customHeight="1">
      <c r="A14" s="65">
        <f>RANK(V14,$V$12:$V$16,0)</f>
        <v>3</v>
      </c>
      <c r="B14" s="48">
        <v>2016</v>
      </c>
      <c r="C14" s="195" t="s">
        <v>226</v>
      </c>
      <c r="D14" s="105" t="s">
        <v>306</v>
      </c>
      <c r="E14" s="50" t="s">
        <v>19</v>
      </c>
      <c r="F14" s="47" t="s">
        <v>227</v>
      </c>
      <c r="G14" s="141" t="s">
        <v>306</v>
      </c>
      <c r="H14" s="142" t="s">
        <v>318</v>
      </c>
      <c r="I14" s="50" t="s">
        <v>225</v>
      </c>
      <c r="J14" s="36">
        <v>121</v>
      </c>
      <c r="K14" s="52">
        <f>ROUND(J14/1.8,5)-0.5</f>
        <v>66.722219999999993</v>
      </c>
      <c r="L14" s="68">
        <f>RANK(K14,K$12:K$16,0)</f>
        <v>2</v>
      </c>
      <c r="M14" s="36">
        <v>114.5</v>
      </c>
      <c r="N14" s="52">
        <f>ROUND(M14/1.8,5)-0.5</f>
        <v>63.111109999999996</v>
      </c>
      <c r="O14" s="68">
        <f>RANK(N14,N$12:N$16,0)</f>
        <v>3</v>
      </c>
      <c r="P14" s="36">
        <v>115.5</v>
      </c>
      <c r="Q14" s="52">
        <f>ROUND(P14/1.8,5)-0.5</f>
        <v>63.666669999999996</v>
      </c>
      <c r="R14" s="68">
        <f>RANK(Q14,Q$12:Q$16,0)</f>
        <v>3</v>
      </c>
      <c r="S14" s="42"/>
      <c r="T14" s="42">
        <v>1</v>
      </c>
      <c r="U14" s="36">
        <f>J14+M14+P14</f>
        <v>351</v>
      </c>
      <c r="V14" s="70">
        <f>ROUND(U14/1.8/3,5)-0.5</f>
        <v>64.5</v>
      </c>
      <c r="W14" s="109"/>
    </row>
    <row r="15" spans="1:23" ht="40.15" customHeight="1">
      <c r="A15" s="65">
        <f>RANK(V15,$V$12:$V$16,0)</f>
        <v>4</v>
      </c>
      <c r="B15" s="48">
        <v>2009</v>
      </c>
      <c r="C15" s="37" t="s">
        <v>162</v>
      </c>
      <c r="D15" s="51" t="s">
        <v>161</v>
      </c>
      <c r="E15" s="48" t="s">
        <v>19</v>
      </c>
      <c r="F15" s="47" t="s">
        <v>164</v>
      </c>
      <c r="G15" s="51" t="s">
        <v>163</v>
      </c>
      <c r="H15" s="49" t="s">
        <v>102</v>
      </c>
      <c r="I15" s="158" t="s">
        <v>126</v>
      </c>
      <c r="J15" s="36">
        <v>114</v>
      </c>
      <c r="K15" s="52">
        <f>ROUND(J15/1.8,5)</f>
        <v>63.333329999999997</v>
      </c>
      <c r="L15" s="68">
        <f>RANK(K15,K$12:K$16,0)</f>
        <v>4</v>
      </c>
      <c r="M15" s="36">
        <v>108.5</v>
      </c>
      <c r="N15" s="52">
        <f>ROUND(M15/1.8,5)</f>
        <v>60.27778</v>
      </c>
      <c r="O15" s="68">
        <f>RANK(N15,N$12:N$16,0)</f>
        <v>4</v>
      </c>
      <c r="P15" s="36">
        <v>113.5</v>
      </c>
      <c r="Q15" s="52">
        <f>ROUND(P15/1.8,5)</f>
        <v>63.05556</v>
      </c>
      <c r="R15" s="68">
        <f>RANK(Q15,Q$12:Q$16,0)</f>
        <v>4</v>
      </c>
      <c r="S15" s="42"/>
      <c r="T15" s="42"/>
      <c r="U15" s="36">
        <f>J15+M15+P15</f>
        <v>336</v>
      </c>
      <c r="V15" s="70">
        <f>ROUND(U15/1.8/3,5)</f>
        <v>62.22222</v>
      </c>
      <c r="W15" s="109"/>
    </row>
    <row r="16" spans="1:23" ht="40.15" customHeight="1">
      <c r="A16" s="65">
        <f>RANK(V16,$V$12:$V$16,0)</f>
        <v>5</v>
      </c>
      <c r="B16" s="48">
        <v>2015</v>
      </c>
      <c r="C16" s="46" t="s">
        <v>213</v>
      </c>
      <c r="D16" s="51" t="s">
        <v>212</v>
      </c>
      <c r="E16" s="48" t="s">
        <v>19</v>
      </c>
      <c r="F16" s="155" t="s">
        <v>215</v>
      </c>
      <c r="G16" s="51" t="s">
        <v>214</v>
      </c>
      <c r="H16" s="49" t="s">
        <v>102</v>
      </c>
      <c r="I16" s="158" t="s">
        <v>126</v>
      </c>
      <c r="J16" s="36">
        <v>103.5</v>
      </c>
      <c r="K16" s="52">
        <f>ROUND(J16/1.8,5)</f>
        <v>57.5</v>
      </c>
      <c r="L16" s="68">
        <f>RANK(K16,K$12:K$16,0)</f>
        <v>5</v>
      </c>
      <c r="M16" s="36">
        <v>102</v>
      </c>
      <c r="N16" s="52">
        <f>ROUND(M16/1.8,5)</f>
        <v>56.666670000000003</v>
      </c>
      <c r="O16" s="68">
        <f>RANK(N16,N$12:N$16,0)</f>
        <v>5</v>
      </c>
      <c r="P16" s="36">
        <v>101.5</v>
      </c>
      <c r="Q16" s="52">
        <f>ROUND(P16/1.8,5)</f>
        <v>56.388890000000004</v>
      </c>
      <c r="R16" s="68">
        <f>RANK(Q16,Q$12:Q$16,0)</f>
        <v>5</v>
      </c>
      <c r="S16" s="42"/>
      <c r="T16" s="42"/>
      <c r="U16" s="36">
        <f>J16+M16+P16</f>
        <v>307</v>
      </c>
      <c r="V16" s="70">
        <f>ROUND(U16/1.8/3,5)</f>
        <v>56.851849999999999</v>
      </c>
      <c r="W16" s="109"/>
    </row>
    <row r="17" spans="1:23" ht="25.15" customHeight="1">
      <c r="A17" s="310" t="s">
        <v>64</v>
      </c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162"/>
    </row>
    <row r="18" spans="1:23" ht="40.15" customHeight="1">
      <c r="A18" s="65">
        <f>RANK(V18,$V$18:$V$20,0)</f>
        <v>1</v>
      </c>
      <c r="B18" s="48">
        <v>2001</v>
      </c>
      <c r="C18" s="35" t="s">
        <v>99</v>
      </c>
      <c r="D18" s="51" t="s">
        <v>160</v>
      </c>
      <c r="E18" s="48" t="s">
        <v>19</v>
      </c>
      <c r="F18" s="46" t="s">
        <v>242</v>
      </c>
      <c r="G18" s="51" t="s">
        <v>159</v>
      </c>
      <c r="H18" s="49" t="s">
        <v>106</v>
      </c>
      <c r="I18" s="158" t="s">
        <v>126</v>
      </c>
      <c r="J18" s="36">
        <v>125.5</v>
      </c>
      <c r="K18" s="52">
        <f>ROUND(J18/1.8,5)</f>
        <v>69.722219999999993</v>
      </c>
      <c r="L18" s="68">
        <f>RANK(K18,K$18:K$20,0)</f>
        <v>1</v>
      </c>
      <c r="M18" s="36">
        <v>123.5</v>
      </c>
      <c r="N18" s="52">
        <f>ROUND(M18/1.8,5)</f>
        <v>68.611109999999996</v>
      </c>
      <c r="O18" s="68">
        <f>RANK(N18,N$18:N$20,0)</f>
        <v>1</v>
      </c>
      <c r="P18" s="36">
        <v>125.5</v>
      </c>
      <c r="Q18" s="52">
        <f>ROUND(P18/1.8,5)</f>
        <v>69.722219999999993</v>
      </c>
      <c r="R18" s="68">
        <f>RANK(Q18,Q$18:Q$20,0)</f>
        <v>1</v>
      </c>
      <c r="S18" s="42"/>
      <c r="T18" s="42"/>
      <c r="U18" s="36">
        <f>J18+M18+P18</f>
        <v>374.5</v>
      </c>
      <c r="V18" s="70">
        <f>ROUND(U18/1.8/3,5)</f>
        <v>69.351849999999999</v>
      </c>
      <c r="W18" s="163"/>
    </row>
    <row r="19" spans="1:23" ht="40.15" customHeight="1">
      <c r="A19" s="65">
        <f>RANK(V19,$V$18:$V$20,0)</f>
        <v>2</v>
      </c>
      <c r="B19" s="48">
        <v>2004</v>
      </c>
      <c r="C19" s="200" t="s">
        <v>217</v>
      </c>
      <c r="D19" s="51" t="s">
        <v>216</v>
      </c>
      <c r="E19" s="48" t="s">
        <v>19</v>
      </c>
      <c r="F19" s="106" t="s">
        <v>139</v>
      </c>
      <c r="G19" s="51" t="s">
        <v>138</v>
      </c>
      <c r="H19" s="49" t="s">
        <v>102</v>
      </c>
      <c r="I19" s="158" t="s">
        <v>126</v>
      </c>
      <c r="J19" s="36">
        <v>124</v>
      </c>
      <c r="K19" s="52">
        <f>ROUND(J19/1.8,5)</f>
        <v>68.888890000000004</v>
      </c>
      <c r="L19" s="68">
        <f>RANK(K19,K$18:K$20,0)</f>
        <v>2</v>
      </c>
      <c r="M19" s="36">
        <v>118.5</v>
      </c>
      <c r="N19" s="52">
        <f>ROUND(M19/1.8,5)</f>
        <v>65.833330000000004</v>
      </c>
      <c r="O19" s="68">
        <f>RANK(N19,N$18:N$20,0)</f>
        <v>2</v>
      </c>
      <c r="P19" s="36">
        <v>124</v>
      </c>
      <c r="Q19" s="52">
        <f>ROUND(P19/1.8,5)</f>
        <v>68.888890000000004</v>
      </c>
      <c r="R19" s="68">
        <f>RANK(Q19,Q$18:Q$20,0)</f>
        <v>2</v>
      </c>
      <c r="S19" s="42"/>
      <c r="T19" s="42"/>
      <c r="U19" s="36">
        <f>J19+M19+P19</f>
        <v>366.5</v>
      </c>
      <c r="V19" s="70">
        <f>ROUND(U19/1.8/3,5)</f>
        <v>67.870369999999994</v>
      </c>
      <c r="W19" s="163"/>
    </row>
    <row r="20" spans="1:23" ht="40.15" customHeight="1">
      <c r="A20" s="65"/>
      <c r="B20" s="48">
        <v>1986</v>
      </c>
      <c r="C20" s="156" t="s">
        <v>101</v>
      </c>
      <c r="D20" s="51" t="s">
        <v>100</v>
      </c>
      <c r="E20" s="48" t="s">
        <v>19</v>
      </c>
      <c r="F20" s="44" t="s">
        <v>142</v>
      </c>
      <c r="G20" s="51" t="s">
        <v>140</v>
      </c>
      <c r="H20" s="49" t="s">
        <v>141</v>
      </c>
      <c r="I20" s="158" t="s">
        <v>126</v>
      </c>
      <c r="J20" s="359" t="s">
        <v>314</v>
      </c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1"/>
      <c r="W20" s="163"/>
    </row>
    <row r="21" spans="1:23" ht="30" customHeight="1">
      <c r="A21" s="23"/>
      <c r="B21" s="23"/>
      <c r="C21" s="27"/>
      <c r="D21" s="28"/>
      <c r="E21" s="28"/>
      <c r="F21" s="29"/>
      <c r="G21" s="30"/>
      <c r="H21" s="31"/>
      <c r="I21" s="32"/>
      <c r="J21" s="24"/>
      <c r="K21" s="25"/>
      <c r="L21" s="24"/>
      <c r="M21" s="24"/>
      <c r="N21" s="25"/>
      <c r="O21" s="24"/>
      <c r="P21" s="24"/>
      <c r="Q21" s="25"/>
      <c r="R21" s="24"/>
      <c r="S21" s="33"/>
      <c r="T21" s="33"/>
      <c r="U21" s="24"/>
      <c r="V21" s="26"/>
    </row>
    <row r="22" spans="1:23" ht="30" customHeight="1">
      <c r="A22" s="7"/>
      <c r="B22" s="7"/>
      <c r="C22" s="15" t="s">
        <v>2</v>
      </c>
      <c r="D22" s="16"/>
      <c r="E22" s="16"/>
      <c r="F22" s="7"/>
      <c r="G22" s="7"/>
      <c r="H22" s="17"/>
      <c r="I22" s="57" t="s">
        <v>39</v>
      </c>
      <c r="J22" s="3"/>
      <c r="K22" s="3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3" ht="30" customHeight="1">
      <c r="A23" s="19"/>
      <c r="B23" s="19"/>
      <c r="C23" s="20" t="s">
        <v>3</v>
      </c>
      <c r="D23" s="8"/>
      <c r="E23" s="8"/>
      <c r="F23" s="13"/>
      <c r="G23" s="13"/>
      <c r="H23" s="5"/>
      <c r="I23" s="56" t="s">
        <v>26</v>
      </c>
      <c r="J23" s="3"/>
      <c r="K23" s="3"/>
      <c r="L23" s="13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8"/>
    </row>
    <row r="24" spans="1:23" s="18" customFormat="1" ht="24.95" customHeight="1">
      <c r="A24"/>
      <c r="B24"/>
      <c r="C24" s="1"/>
      <c r="D24" s="1"/>
      <c r="E24" s="1"/>
      <c r="F24" s="1"/>
      <c r="G24" s="1"/>
      <c r="H24" s="1"/>
      <c r="I24" s="1"/>
      <c r="J24" s="1"/>
      <c r="K24" s="1"/>
      <c r="L24"/>
      <c r="M24"/>
      <c r="N24"/>
      <c r="O24"/>
      <c r="P24"/>
      <c r="Q24"/>
      <c r="R24"/>
      <c r="S24"/>
      <c r="T24"/>
      <c r="U24"/>
      <c r="V24"/>
      <c r="W24" s="21"/>
    </row>
    <row r="25" spans="1:23" s="21" customFormat="1" ht="24.95" customHeight="1">
      <c r="A25"/>
      <c r="B25"/>
      <c r="C25" s="1"/>
      <c r="D25" s="1"/>
      <c r="E25" s="1"/>
      <c r="F25" s="1"/>
      <c r="G25" s="1"/>
      <c r="H25" s="1"/>
      <c r="I25" s="1"/>
      <c r="J25" s="1"/>
      <c r="K25" s="1"/>
      <c r="L25"/>
      <c r="M25"/>
      <c r="N25"/>
      <c r="O25"/>
      <c r="P25"/>
      <c r="Q25"/>
      <c r="R25"/>
      <c r="S25"/>
      <c r="T25"/>
      <c r="U25"/>
      <c r="V25"/>
      <c r="W25"/>
    </row>
  </sheetData>
  <sortState ref="A18:W20">
    <sortCondition ref="A18"/>
  </sortState>
  <mergeCells count="28">
    <mergeCell ref="A6:V6"/>
    <mergeCell ref="A1:W1"/>
    <mergeCell ref="A2:W2"/>
    <mergeCell ref="A3:W3"/>
    <mergeCell ref="A4:W4"/>
    <mergeCell ref="A5:V5"/>
    <mergeCell ref="A7:W7"/>
    <mergeCell ref="R8:W8"/>
    <mergeCell ref="A9:A10"/>
    <mergeCell ref="B9:B10"/>
    <mergeCell ref="C9:C10"/>
    <mergeCell ref="D9:D10"/>
    <mergeCell ref="E9:E10"/>
    <mergeCell ref="F9:F10"/>
    <mergeCell ref="G9:G10"/>
    <mergeCell ref="H9:H10"/>
    <mergeCell ref="U9:U10"/>
    <mergeCell ref="V9:V10"/>
    <mergeCell ref="W9:W10"/>
    <mergeCell ref="J20:V20"/>
    <mergeCell ref="A11:V11"/>
    <mergeCell ref="A17:V17"/>
    <mergeCell ref="I9:I10"/>
    <mergeCell ref="J9:L9"/>
    <mergeCell ref="M9:O9"/>
    <mergeCell ref="P9:R9"/>
    <mergeCell ref="S9:S10"/>
    <mergeCell ref="T9:T10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view="pageBreakPreview" zoomScale="80" zoomScaleSheetLayoutView="80" workbookViewId="0">
      <selection activeCell="A10" sqref="A10:XFD10"/>
    </sheetView>
  </sheetViews>
  <sheetFormatPr defaultRowHeight="15.75"/>
  <cols>
    <col min="1" max="1" width="4.7109375" style="250" customWidth="1"/>
    <col min="2" max="2" width="6.7109375" style="250" hidden="1" customWidth="1"/>
    <col min="3" max="3" width="32.7109375" style="251" customWidth="1"/>
    <col min="4" max="4" width="8.7109375" style="252" hidden="1" customWidth="1"/>
    <col min="5" max="5" width="6.7109375" style="252" customWidth="1"/>
    <col min="6" max="6" width="52.7109375" style="251" customWidth="1"/>
    <col min="7" max="7" width="8.7109375" style="251" hidden="1" customWidth="1"/>
    <col min="8" max="8" width="19.7109375" style="251" hidden="1" customWidth="1"/>
    <col min="9" max="9" width="28.7109375" style="251" customWidth="1"/>
    <col min="10" max="10" width="9.7109375" style="231" customWidth="1"/>
    <col min="11" max="11" width="9.7109375" style="234" customWidth="1"/>
    <col min="12" max="251" width="8.85546875" style="215"/>
    <col min="252" max="252" width="4.7109375" style="215" customWidth="1"/>
    <col min="253" max="253" width="24.7109375" style="215" customWidth="1"/>
    <col min="254" max="254" width="0" style="215" hidden="1" customWidth="1"/>
    <col min="255" max="255" width="6.7109375" style="215" customWidth="1"/>
    <col min="256" max="256" width="36.7109375" style="215" customWidth="1"/>
    <col min="257" max="258" width="0" style="215" hidden="1" customWidth="1"/>
    <col min="259" max="259" width="22.7109375" style="215" customWidth="1"/>
    <col min="260" max="264" width="13.7109375" style="215" customWidth="1"/>
    <col min="265" max="265" width="4.7109375" style="215" customWidth="1"/>
    <col min="266" max="267" width="9.7109375" style="215" customWidth="1"/>
    <col min="268" max="507" width="8.85546875" style="215"/>
    <col min="508" max="508" width="4.7109375" style="215" customWidth="1"/>
    <col min="509" max="509" width="24.7109375" style="215" customWidth="1"/>
    <col min="510" max="510" width="0" style="215" hidden="1" customWidth="1"/>
    <col min="511" max="511" width="6.7109375" style="215" customWidth="1"/>
    <col min="512" max="512" width="36.7109375" style="215" customWidth="1"/>
    <col min="513" max="514" width="0" style="215" hidden="1" customWidth="1"/>
    <col min="515" max="515" width="22.7109375" style="215" customWidth="1"/>
    <col min="516" max="520" width="13.7109375" style="215" customWidth="1"/>
    <col min="521" max="521" width="4.7109375" style="215" customWidth="1"/>
    <col min="522" max="523" width="9.7109375" style="215" customWidth="1"/>
    <col min="524" max="763" width="8.85546875" style="215"/>
    <col min="764" max="764" width="4.7109375" style="215" customWidth="1"/>
    <col min="765" max="765" width="24.7109375" style="215" customWidth="1"/>
    <col min="766" max="766" width="0" style="215" hidden="1" customWidth="1"/>
    <col min="767" max="767" width="6.7109375" style="215" customWidth="1"/>
    <col min="768" max="768" width="36.7109375" style="215" customWidth="1"/>
    <col min="769" max="770" width="0" style="215" hidden="1" customWidth="1"/>
    <col min="771" max="771" width="22.7109375" style="215" customWidth="1"/>
    <col min="772" max="776" width="13.7109375" style="215" customWidth="1"/>
    <col min="777" max="777" width="4.7109375" style="215" customWidth="1"/>
    <col min="778" max="779" width="9.7109375" style="215" customWidth="1"/>
    <col min="780" max="1019" width="8.85546875" style="215"/>
    <col min="1020" max="1020" width="4.7109375" style="215" customWidth="1"/>
    <col min="1021" max="1021" width="24.7109375" style="215" customWidth="1"/>
    <col min="1022" max="1022" width="0" style="215" hidden="1" customWidth="1"/>
    <col min="1023" max="1023" width="6.7109375" style="215" customWidth="1"/>
    <col min="1024" max="1024" width="36.7109375" style="215" customWidth="1"/>
    <col min="1025" max="1026" width="0" style="215" hidden="1" customWidth="1"/>
    <col min="1027" max="1027" width="22.7109375" style="215" customWidth="1"/>
    <col min="1028" max="1032" width="13.7109375" style="215" customWidth="1"/>
    <col min="1033" max="1033" width="4.7109375" style="215" customWidth="1"/>
    <col min="1034" max="1035" width="9.7109375" style="215" customWidth="1"/>
    <col min="1036" max="1275" width="8.85546875" style="215"/>
    <col min="1276" max="1276" width="4.7109375" style="215" customWidth="1"/>
    <col min="1277" max="1277" width="24.7109375" style="215" customWidth="1"/>
    <col min="1278" max="1278" width="0" style="215" hidden="1" customWidth="1"/>
    <col min="1279" max="1279" width="6.7109375" style="215" customWidth="1"/>
    <col min="1280" max="1280" width="36.7109375" style="215" customWidth="1"/>
    <col min="1281" max="1282" width="0" style="215" hidden="1" customWidth="1"/>
    <col min="1283" max="1283" width="22.7109375" style="215" customWidth="1"/>
    <col min="1284" max="1288" width="13.7109375" style="215" customWidth="1"/>
    <col min="1289" max="1289" width="4.7109375" style="215" customWidth="1"/>
    <col min="1290" max="1291" width="9.7109375" style="215" customWidth="1"/>
    <col min="1292" max="1531" width="8.85546875" style="215"/>
    <col min="1532" max="1532" width="4.7109375" style="215" customWidth="1"/>
    <col min="1533" max="1533" width="24.7109375" style="215" customWidth="1"/>
    <col min="1534" max="1534" width="0" style="215" hidden="1" customWidth="1"/>
    <col min="1535" max="1535" width="6.7109375" style="215" customWidth="1"/>
    <col min="1536" max="1536" width="36.7109375" style="215" customWidth="1"/>
    <col min="1537" max="1538" width="0" style="215" hidden="1" customWidth="1"/>
    <col min="1539" max="1539" width="22.7109375" style="215" customWidth="1"/>
    <col min="1540" max="1544" width="13.7109375" style="215" customWidth="1"/>
    <col min="1545" max="1545" width="4.7109375" style="215" customWidth="1"/>
    <col min="1546" max="1547" width="9.7109375" style="215" customWidth="1"/>
    <col min="1548" max="1787" width="8.85546875" style="215"/>
    <col min="1788" max="1788" width="4.7109375" style="215" customWidth="1"/>
    <col min="1789" max="1789" width="24.7109375" style="215" customWidth="1"/>
    <col min="1790" max="1790" width="0" style="215" hidden="1" customWidth="1"/>
    <col min="1791" max="1791" width="6.7109375" style="215" customWidth="1"/>
    <col min="1792" max="1792" width="36.7109375" style="215" customWidth="1"/>
    <col min="1793" max="1794" width="0" style="215" hidden="1" customWidth="1"/>
    <col min="1795" max="1795" width="22.7109375" style="215" customWidth="1"/>
    <col min="1796" max="1800" width="13.7109375" style="215" customWidth="1"/>
    <col min="1801" max="1801" width="4.7109375" style="215" customWidth="1"/>
    <col min="1802" max="1803" width="9.7109375" style="215" customWidth="1"/>
    <col min="1804" max="2043" width="8.85546875" style="215"/>
    <col min="2044" max="2044" width="4.7109375" style="215" customWidth="1"/>
    <col min="2045" max="2045" width="24.7109375" style="215" customWidth="1"/>
    <col min="2046" max="2046" width="0" style="215" hidden="1" customWidth="1"/>
    <col min="2047" max="2047" width="6.7109375" style="215" customWidth="1"/>
    <col min="2048" max="2048" width="36.7109375" style="215" customWidth="1"/>
    <col min="2049" max="2050" width="0" style="215" hidden="1" customWidth="1"/>
    <col min="2051" max="2051" width="22.7109375" style="215" customWidth="1"/>
    <col min="2052" max="2056" width="13.7109375" style="215" customWidth="1"/>
    <col min="2057" max="2057" width="4.7109375" style="215" customWidth="1"/>
    <col min="2058" max="2059" width="9.7109375" style="215" customWidth="1"/>
    <col min="2060" max="2299" width="8.85546875" style="215"/>
    <col min="2300" max="2300" width="4.7109375" style="215" customWidth="1"/>
    <col min="2301" max="2301" width="24.7109375" style="215" customWidth="1"/>
    <col min="2302" max="2302" width="0" style="215" hidden="1" customWidth="1"/>
    <col min="2303" max="2303" width="6.7109375" style="215" customWidth="1"/>
    <col min="2304" max="2304" width="36.7109375" style="215" customWidth="1"/>
    <col min="2305" max="2306" width="0" style="215" hidden="1" customWidth="1"/>
    <col min="2307" max="2307" width="22.7109375" style="215" customWidth="1"/>
    <col min="2308" max="2312" width="13.7109375" style="215" customWidth="1"/>
    <col min="2313" max="2313" width="4.7109375" style="215" customWidth="1"/>
    <col min="2314" max="2315" width="9.7109375" style="215" customWidth="1"/>
    <col min="2316" max="2555" width="8.85546875" style="215"/>
    <col min="2556" max="2556" width="4.7109375" style="215" customWidth="1"/>
    <col min="2557" max="2557" width="24.7109375" style="215" customWidth="1"/>
    <col min="2558" max="2558" width="0" style="215" hidden="1" customWidth="1"/>
    <col min="2559" max="2559" width="6.7109375" style="215" customWidth="1"/>
    <col min="2560" max="2560" width="36.7109375" style="215" customWidth="1"/>
    <col min="2561" max="2562" width="0" style="215" hidden="1" customWidth="1"/>
    <col min="2563" max="2563" width="22.7109375" style="215" customWidth="1"/>
    <col min="2564" max="2568" width="13.7109375" style="215" customWidth="1"/>
    <col min="2569" max="2569" width="4.7109375" style="215" customWidth="1"/>
    <col min="2570" max="2571" width="9.7109375" style="215" customWidth="1"/>
    <col min="2572" max="2811" width="8.85546875" style="215"/>
    <col min="2812" max="2812" width="4.7109375" style="215" customWidth="1"/>
    <col min="2813" max="2813" width="24.7109375" style="215" customWidth="1"/>
    <col min="2814" max="2814" width="0" style="215" hidden="1" customWidth="1"/>
    <col min="2815" max="2815" width="6.7109375" style="215" customWidth="1"/>
    <col min="2816" max="2816" width="36.7109375" style="215" customWidth="1"/>
    <col min="2817" max="2818" width="0" style="215" hidden="1" customWidth="1"/>
    <col min="2819" max="2819" width="22.7109375" style="215" customWidth="1"/>
    <col min="2820" max="2824" width="13.7109375" style="215" customWidth="1"/>
    <col min="2825" max="2825" width="4.7109375" style="215" customWidth="1"/>
    <col min="2826" max="2827" width="9.7109375" style="215" customWidth="1"/>
    <col min="2828" max="3067" width="8.85546875" style="215"/>
    <col min="3068" max="3068" width="4.7109375" style="215" customWidth="1"/>
    <col min="3069" max="3069" width="24.7109375" style="215" customWidth="1"/>
    <col min="3070" max="3070" width="0" style="215" hidden="1" customWidth="1"/>
    <col min="3071" max="3071" width="6.7109375" style="215" customWidth="1"/>
    <col min="3072" max="3072" width="36.7109375" style="215" customWidth="1"/>
    <col min="3073" max="3074" width="0" style="215" hidden="1" customWidth="1"/>
    <col min="3075" max="3075" width="22.7109375" style="215" customWidth="1"/>
    <col min="3076" max="3080" width="13.7109375" style="215" customWidth="1"/>
    <col min="3081" max="3081" width="4.7109375" style="215" customWidth="1"/>
    <col min="3082" max="3083" width="9.7109375" style="215" customWidth="1"/>
    <col min="3084" max="3323" width="8.85546875" style="215"/>
    <col min="3324" max="3324" width="4.7109375" style="215" customWidth="1"/>
    <col min="3325" max="3325" width="24.7109375" style="215" customWidth="1"/>
    <col min="3326" max="3326" width="0" style="215" hidden="1" customWidth="1"/>
    <col min="3327" max="3327" width="6.7109375" style="215" customWidth="1"/>
    <col min="3328" max="3328" width="36.7109375" style="215" customWidth="1"/>
    <col min="3329" max="3330" width="0" style="215" hidden="1" customWidth="1"/>
    <col min="3331" max="3331" width="22.7109375" style="215" customWidth="1"/>
    <col min="3332" max="3336" width="13.7109375" style="215" customWidth="1"/>
    <col min="3337" max="3337" width="4.7109375" style="215" customWidth="1"/>
    <col min="3338" max="3339" width="9.7109375" style="215" customWidth="1"/>
    <col min="3340" max="3579" width="8.85546875" style="215"/>
    <col min="3580" max="3580" width="4.7109375" style="215" customWidth="1"/>
    <col min="3581" max="3581" width="24.7109375" style="215" customWidth="1"/>
    <col min="3582" max="3582" width="0" style="215" hidden="1" customWidth="1"/>
    <col min="3583" max="3583" width="6.7109375" style="215" customWidth="1"/>
    <col min="3584" max="3584" width="36.7109375" style="215" customWidth="1"/>
    <col min="3585" max="3586" width="0" style="215" hidden="1" customWidth="1"/>
    <col min="3587" max="3587" width="22.7109375" style="215" customWidth="1"/>
    <col min="3588" max="3592" width="13.7109375" style="215" customWidth="1"/>
    <col min="3593" max="3593" width="4.7109375" style="215" customWidth="1"/>
    <col min="3594" max="3595" width="9.7109375" style="215" customWidth="1"/>
    <col min="3596" max="3835" width="8.85546875" style="215"/>
    <col min="3836" max="3836" width="4.7109375" style="215" customWidth="1"/>
    <col min="3837" max="3837" width="24.7109375" style="215" customWidth="1"/>
    <col min="3838" max="3838" width="0" style="215" hidden="1" customWidth="1"/>
    <col min="3839" max="3839" width="6.7109375" style="215" customWidth="1"/>
    <col min="3840" max="3840" width="36.7109375" style="215" customWidth="1"/>
    <col min="3841" max="3842" width="0" style="215" hidden="1" customWidth="1"/>
    <col min="3843" max="3843" width="22.7109375" style="215" customWidth="1"/>
    <col min="3844" max="3848" width="13.7109375" style="215" customWidth="1"/>
    <col min="3849" max="3849" width="4.7109375" style="215" customWidth="1"/>
    <col min="3850" max="3851" width="9.7109375" style="215" customWidth="1"/>
    <col min="3852" max="4091" width="8.85546875" style="215"/>
    <col min="4092" max="4092" width="4.7109375" style="215" customWidth="1"/>
    <col min="4093" max="4093" width="24.7109375" style="215" customWidth="1"/>
    <col min="4094" max="4094" width="0" style="215" hidden="1" customWidth="1"/>
    <col min="4095" max="4095" width="6.7109375" style="215" customWidth="1"/>
    <col min="4096" max="4096" width="36.7109375" style="215" customWidth="1"/>
    <col min="4097" max="4098" width="0" style="215" hidden="1" customWidth="1"/>
    <col min="4099" max="4099" width="22.7109375" style="215" customWidth="1"/>
    <col min="4100" max="4104" width="13.7109375" style="215" customWidth="1"/>
    <col min="4105" max="4105" width="4.7109375" style="215" customWidth="1"/>
    <col min="4106" max="4107" width="9.7109375" style="215" customWidth="1"/>
    <col min="4108" max="4347" width="8.85546875" style="215"/>
    <col min="4348" max="4348" width="4.7109375" style="215" customWidth="1"/>
    <col min="4349" max="4349" width="24.7109375" style="215" customWidth="1"/>
    <col min="4350" max="4350" width="0" style="215" hidden="1" customWidth="1"/>
    <col min="4351" max="4351" width="6.7109375" style="215" customWidth="1"/>
    <col min="4352" max="4352" width="36.7109375" style="215" customWidth="1"/>
    <col min="4353" max="4354" width="0" style="215" hidden="1" customWidth="1"/>
    <col min="4355" max="4355" width="22.7109375" style="215" customWidth="1"/>
    <col min="4356" max="4360" width="13.7109375" style="215" customWidth="1"/>
    <col min="4361" max="4361" width="4.7109375" style="215" customWidth="1"/>
    <col min="4362" max="4363" width="9.7109375" style="215" customWidth="1"/>
    <col min="4364" max="4603" width="8.85546875" style="215"/>
    <col min="4604" max="4604" width="4.7109375" style="215" customWidth="1"/>
    <col min="4605" max="4605" width="24.7109375" style="215" customWidth="1"/>
    <col min="4606" max="4606" width="0" style="215" hidden="1" customWidth="1"/>
    <col min="4607" max="4607" width="6.7109375" style="215" customWidth="1"/>
    <col min="4608" max="4608" width="36.7109375" style="215" customWidth="1"/>
    <col min="4609" max="4610" width="0" style="215" hidden="1" customWidth="1"/>
    <col min="4611" max="4611" width="22.7109375" style="215" customWidth="1"/>
    <col min="4612" max="4616" width="13.7109375" style="215" customWidth="1"/>
    <col min="4617" max="4617" width="4.7109375" style="215" customWidth="1"/>
    <col min="4618" max="4619" width="9.7109375" style="215" customWidth="1"/>
    <col min="4620" max="4859" width="8.85546875" style="215"/>
    <col min="4860" max="4860" width="4.7109375" style="215" customWidth="1"/>
    <col min="4861" max="4861" width="24.7109375" style="215" customWidth="1"/>
    <col min="4862" max="4862" width="0" style="215" hidden="1" customWidth="1"/>
    <col min="4863" max="4863" width="6.7109375" style="215" customWidth="1"/>
    <col min="4864" max="4864" width="36.7109375" style="215" customWidth="1"/>
    <col min="4865" max="4866" width="0" style="215" hidden="1" customWidth="1"/>
    <col min="4867" max="4867" width="22.7109375" style="215" customWidth="1"/>
    <col min="4868" max="4872" width="13.7109375" style="215" customWidth="1"/>
    <col min="4873" max="4873" width="4.7109375" style="215" customWidth="1"/>
    <col min="4874" max="4875" width="9.7109375" style="215" customWidth="1"/>
    <col min="4876" max="5115" width="8.85546875" style="215"/>
    <col min="5116" max="5116" width="4.7109375" style="215" customWidth="1"/>
    <col min="5117" max="5117" width="24.7109375" style="215" customWidth="1"/>
    <col min="5118" max="5118" width="0" style="215" hidden="1" customWidth="1"/>
    <col min="5119" max="5119" width="6.7109375" style="215" customWidth="1"/>
    <col min="5120" max="5120" width="36.7109375" style="215" customWidth="1"/>
    <col min="5121" max="5122" width="0" style="215" hidden="1" customWidth="1"/>
    <col min="5123" max="5123" width="22.7109375" style="215" customWidth="1"/>
    <col min="5124" max="5128" width="13.7109375" style="215" customWidth="1"/>
    <col min="5129" max="5129" width="4.7109375" style="215" customWidth="1"/>
    <col min="5130" max="5131" width="9.7109375" style="215" customWidth="1"/>
    <col min="5132" max="5371" width="8.85546875" style="215"/>
    <col min="5372" max="5372" width="4.7109375" style="215" customWidth="1"/>
    <col min="5373" max="5373" width="24.7109375" style="215" customWidth="1"/>
    <col min="5374" max="5374" width="0" style="215" hidden="1" customWidth="1"/>
    <col min="5375" max="5375" width="6.7109375" style="215" customWidth="1"/>
    <col min="5376" max="5376" width="36.7109375" style="215" customWidth="1"/>
    <col min="5377" max="5378" width="0" style="215" hidden="1" customWidth="1"/>
    <col min="5379" max="5379" width="22.7109375" style="215" customWidth="1"/>
    <col min="5380" max="5384" width="13.7109375" style="215" customWidth="1"/>
    <col min="5385" max="5385" width="4.7109375" style="215" customWidth="1"/>
    <col min="5386" max="5387" width="9.7109375" style="215" customWidth="1"/>
    <col min="5388" max="5627" width="8.85546875" style="215"/>
    <col min="5628" max="5628" width="4.7109375" style="215" customWidth="1"/>
    <col min="5629" max="5629" width="24.7109375" style="215" customWidth="1"/>
    <col min="5630" max="5630" width="0" style="215" hidden="1" customWidth="1"/>
    <col min="5631" max="5631" width="6.7109375" style="215" customWidth="1"/>
    <col min="5632" max="5632" width="36.7109375" style="215" customWidth="1"/>
    <col min="5633" max="5634" width="0" style="215" hidden="1" customWidth="1"/>
    <col min="5635" max="5635" width="22.7109375" style="215" customWidth="1"/>
    <col min="5636" max="5640" width="13.7109375" style="215" customWidth="1"/>
    <col min="5641" max="5641" width="4.7109375" style="215" customWidth="1"/>
    <col min="5642" max="5643" width="9.7109375" style="215" customWidth="1"/>
    <col min="5644" max="5883" width="8.85546875" style="215"/>
    <col min="5884" max="5884" width="4.7109375" style="215" customWidth="1"/>
    <col min="5885" max="5885" width="24.7109375" style="215" customWidth="1"/>
    <col min="5886" max="5886" width="0" style="215" hidden="1" customWidth="1"/>
    <col min="5887" max="5887" width="6.7109375" style="215" customWidth="1"/>
    <col min="5888" max="5888" width="36.7109375" style="215" customWidth="1"/>
    <col min="5889" max="5890" width="0" style="215" hidden="1" customWidth="1"/>
    <col min="5891" max="5891" width="22.7109375" style="215" customWidth="1"/>
    <col min="5892" max="5896" width="13.7109375" style="215" customWidth="1"/>
    <col min="5897" max="5897" width="4.7109375" style="215" customWidth="1"/>
    <col min="5898" max="5899" width="9.7109375" style="215" customWidth="1"/>
    <col min="5900" max="6139" width="8.85546875" style="215"/>
    <col min="6140" max="6140" width="4.7109375" style="215" customWidth="1"/>
    <col min="6141" max="6141" width="24.7109375" style="215" customWidth="1"/>
    <col min="6142" max="6142" width="0" style="215" hidden="1" customWidth="1"/>
    <col min="6143" max="6143" width="6.7109375" style="215" customWidth="1"/>
    <col min="6144" max="6144" width="36.7109375" style="215" customWidth="1"/>
    <col min="6145" max="6146" width="0" style="215" hidden="1" customWidth="1"/>
    <col min="6147" max="6147" width="22.7109375" style="215" customWidth="1"/>
    <col min="6148" max="6152" width="13.7109375" style="215" customWidth="1"/>
    <col min="6153" max="6153" width="4.7109375" style="215" customWidth="1"/>
    <col min="6154" max="6155" width="9.7109375" style="215" customWidth="1"/>
    <col min="6156" max="6395" width="8.85546875" style="215"/>
    <col min="6396" max="6396" width="4.7109375" style="215" customWidth="1"/>
    <col min="6397" max="6397" width="24.7109375" style="215" customWidth="1"/>
    <col min="6398" max="6398" width="0" style="215" hidden="1" customWidth="1"/>
    <col min="6399" max="6399" width="6.7109375" style="215" customWidth="1"/>
    <col min="6400" max="6400" width="36.7109375" style="215" customWidth="1"/>
    <col min="6401" max="6402" width="0" style="215" hidden="1" customWidth="1"/>
    <col min="6403" max="6403" width="22.7109375" style="215" customWidth="1"/>
    <col min="6404" max="6408" width="13.7109375" style="215" customWidth="1"/>
    <col min="6409" max="6409" width="4.7109375" style="215" customWidth="1"/>
    <col min="6410" max="6411" width="9.7109375" style="215" customWidth="1"/>
    <col min="6412" max="6651" width="8.85546875" style="215"/>
    <col min="6652" max="6652" width="4.7109375" style="215" customWidth="1"/>
    <col min="6653" max="6653" width="24.7109375" style="215" customWidth="1"/>
    <col min="6654" max="6654" width="0" style="215" hidden="1" customWidth="1"/>
    <col min="6655" max="6655" width="6.7109375" style="215" customWidth="1"/>
    <col min="6656" max="6656" width="36.7109375" style="215" customWidth="1"/>
    <col min="6657" max="6658" width="0" style="215" hidden="1" customWidth="1"/>
    <col min="6659" max="6659" width="22.7109375" style="215" customWidth="1"/>
    <col min="6660" max="6664" width="13.7109375" style="215" customWidth="1"/>
    <col min="6665" max="6665" width="4.7109375" style="215" customWidth="1"/>
    <col min="6666" max="6667" width="9.7109375" style="215" customWidth="1"/>
    <col min="6668" max="6907" width="8.85546875" style="215"/>
    <col min="6908" max="6908" width="4.7109375" style="215" customWidth="1"/>
    <col min="6909" max="6909" width="24.7109375" style="215" customWidth="1"/>
    <col min="6910" max="6910" width="0" style="215" hidden="1" customWidth="1"/>
    <col min="6911" max="6911" width="6.7109375" style="215" customWidth="1"/>
    <col min="6912" max="6912" width="36.7109375" style="215" customWidth="1"/>
    <col min="6913" max="6914" width="0" style="215" hidden="1" customWidth="1"/>
    <col min="6915" max="6915" width="22.7109375" style="215" customWidth="1"/>
    <col min="6916" max="6920" width="13.7109375" style="215" customWidth="1"/>
    <col min="6921" max="6921" width="4.7109375" style="215" customWidth="1"/>
    <col min="6922" max="6923" width="9.7109375" style="215" customWidth="1"/>
    <col min="6924" max="7163" width="8.85546875" style="215"/>
    <col min="7164" max="7164" width="4.7109375" style="215" customWidth="1"/>
    <col min="7165" max="7165" width="24.7109375" style="215" customWidth="1"/>
    <col min="7166" max="7166" width="0" style="215" hidden="1" customWidth="1"/>
    <col min="7167" max="7167" width="6.7109375" style="215" customWidth="1"/>
    <col min="7168" max="7168" width="36.7109375" style="215" customWidth="1"/>
    <col min="7169" max="7170" width="0" style="215" hidden="1" customWidth="1"/>
    <col min="7171" max="7171" width="22.7109375" style="215" customWidth="1"/>
    <col min="7172" max="7176" width="13.7109375" style="215" customWidth="1"/>
    <col min="7177" max="7177" width="4.7109375" style="215" customWidth="1"/>
    <col min="7178" max="7179" width="9.7109375" style="215" customWidth="1"/>
    <col min="7180" max="7419" width="8.85546875" style="215"/>
    <col min="7420" max="7420" width="4.7109375" style="215" customWidth="1"/>
    <col min="7421" max="7421" width="24.7109375" style="215" customWidth="1"/>
    <col min="7422" max="7422" width="0" style="215" hidden="1" customWidth="1"/>
    <col min="7423" max="7423" width="6.7109375" style="215" customWidth="1"/>
    <col min="7424" max="7424" width="36.7109375" style="215" customWidth="1"/>
    <col min="7425" max="7426" width="0" style="215" hidden="1" customWidth="1"/>
    <col min="7427" max="7427" width="22.7109375" style="215" customWidth="1"/>
    <col min="7428" max="7432" width="13.7109375" style="215" customWidth="1"/>
    <col min="7433" max="7433" width="4.7109375" style="215" customWidth="1"/>
    <col min="7434" max="7435" width="9.7109375" style="215" customWidth="1"/>
    <col min="7436" max="7675" width="8.85546875" style="215"/>
    <col min="7676" max="7676" width="4.7109375" style="215" customWidth="1"/>
    <col min="7677" max="7677" width="24.7109375" style="215" customWidth="1"/>
    <col min="7678" max="7678" width="0" style="215" hidden="1" customWidth="1"/>
    <col min="7679" max="7679" width="6.7109375" style="215" customWidth="1"/>
    <col min="7680" max="7680" width="36.7109375" style="215" customWidth="1"/>
    <col min="7681" max="7682" width="0" style="215" hidden="1" customWidth="1"/>
    <col min="7683" max="7683" width="22.7109375" style="215" customWidth="1"/>
    <col min="7684" max="7688" width="13.7109375" style="215" customWidth="1"/>
    <col min="7689" max="7689" width="4.7109375" style="215" customWidth="1"/>
    <col min="7690" max="7691" width="9.7109375" style="215" customWidth="1"/>
    <col min="7692" max="7931" width="8.85546875" style="215"/>
    <col min="7932" max="7932" width="4.7109375" style="215" customWidth="1"/>
    <col min="7933" max="7933" width="24.7109375" style="215" customWidth="1"/>
    <col min="7934" max="7934" width="0" style="215" hidden="1" customWidth="1"/>
    <col min="7935" max="7935" width="6.7109375" style="215" customWidth="1"/>
    <col min="7936" max="7936" width="36.7109375" style="215" customWidth="1"/>
    <col min="7937" max="7938" width="0" style="215" hidden="1" customWidth="1"/>
    <col min="7939" max="7939" width="22.7109375" style="215" customWidth="1"/>
    <col min="7940" max="7944" width="13.7109375" style="215" customWidth="1"/>
    <col min="7945" max="7945" width="4.7109375" style="215" customWidth="1"/>
    <col min="7946" max="7947" width="9.7109375" style="215" customWidth="1"/>
    <col min="7948" max="8187" width="8.85546875" style="215"/>
    <col min="8188" max="8188" width="4.7109375" style="215" customWidth="1"/>
    <col min="8189" max="8189" width="24.7109375" style="215" customWidth="1"/>
    <col min="8190" max="8190" width="0" style="215" hidden="1" customWidth="1"/>
    <col min="8191" max="8191" width="6.7109375" style="215" customWidth="1"/>
    <col min="8192" max="8192" width="36.7109375" style="215" customWidth="1"/>
    <col min="8193" max="8194" width="0" style="215" hidden="1" customWidth="1"/>
    <col min="8195" max="8195" width="22.7109375" style="215" customWidth="1"/>
    <col min="8196" max="8200" width="13.7109375" style="215" customWidth="1"/>
    <col min="8201" max="8201" width="4.7109375" style="215" customWidth="1"/>
    <col min="8202" max="8203" width="9.7109375" style="215" customWidth="1"/>
    <col min="8204" max="8443" width="8.85546875" style="215"/>
    <col min="8444" max="8444" width="4.7109375" style="215" customWidth="1"/>
    <col min="8445" max="8445" width="24.7109375" style="215" customWidth="1"/>
    <col min="8446" max="8446" width="0" style="215" hidden="1" customWidth="1"/>
    <col min="8447" max="8447" width="6.7109375" style="215" customWidth="1"/>
    <col min="8448" max="8448" width="36.7109375" style="215" customWidth="1"/>
    <col min="8449" max="8450" width="0" style="215" hidden="1" customWidth="1"/>
    <col min="8451" max="8451" width="22.7109375" style="215" customWidth="1"/>
    <col min="8452" max="8456" width="13.7109375" style="215" customWidth="1"/>
    <col min="8457" max="8457" width="4.7109375" style="215" customWidth="1"/>
    <col min="8458" max="8459" width="9.7109375" style="215" customWidth="1"/>
    <col min="8460" max="8699" width="8.85546875" style="215"/>
    <col min="8700" max="8700" width="4.7109375" style="215" customWidth="1"/>
    <col min="8701" max="8701" width="24.7109375" style="215" customWidth="1"/>
    <col min="8702" max="8702" width="0" style="215" hidden="1" customWidth="1"/>
    <col min="8703" max="8703" width="6.7109375" style="215" customWidth="1"/>
    <col min="8704" max="8704" width="36.7109375" style="215" customWidth="1"/>
    <col min="8705" max="8706" width="0" style="215" hidden="1" customWidth="1"/>
    <col min="8707" max="8707" width="22.7109375" style="215" customWidth="1"/>
    <col min="8708" max="8712" width="13.7109375" style="215" customWidth="1"/>
    <col min="8713" max="8713" width="4.7109375" style="215" customWidth="1"/>
    <col min="8714" max="8715" width="9.7109375" style="215" customWidth="1"/>
    <col min="8716" max="8955" width="8.85546875" style="215"/>
    <col min="8956" max="8956" width="4.7109375" style="215" customWidth="1"/>
    <col min="8957" max="8957" width="24.7109375" style="215" customWidth="1"/>
    <col min="8958" max="8958" width="0" style="215" hidden="1" customWidth="1"/>
    <col min="8959" max="8959" width="6.7109375" style="215" customWidth="1"/>
    <col min="8960" max="8960" width="36.7109375" style="215" customWidth="1"/>
    <col min="8961" max="8962" width="0" style="215" hidden="1" customWidth="1"/>
    <col min="8963" max="8963" width="22.7109375" style="215" customWidth="1"/>
    <col min="8964" max="8968" width="13.7109375" style="215" customWidth="1"/>
    <col min="8969" max="8969" width="4.7109375" style="215" customWidth="1"/>
    <col min="8970" max="8971" width="9.7109375" style="215" customWidth="1"/>
    <col min="8972" max="9211" width="8.85546875" style="215"/>
    <col min="9212" max="9212" width="4.7109375" style="215" customWidth="1"/>
    <col min="9213" max="9213" width="24.7109375" style="215" customWidth="1"/>
    <col min="9214" max="9214" width="0" style="215" hidden="1" customWidth="1"/>
    <col min="9215" max="9215" width="6.7109375" style="215" customWidth="1"/>
    <col min="9216" max="9216" width="36.7109375" style="215" customWidth="1"/>
    <col min="9217" max="9218" width="0" style="215" hidden="1" customWidth="1"/>
    <col min="9219" max="9219" width="22.7109375" style="215" customWidth="1"/>
    <col min="9220" max="9224" width="13.7109375" style="215" customWidth="1"/>
    <col min="9225" max="9225" width="4.7109375" style="215" customWidth="1"/>
    <col min="9226" max="9227" width="9.7109375" style="215" customWidth="1"/>
    <col min="9228" max="9467" width="8.85546875" style="215"/>
    <col min="9468" max="9468" width="4.7109375" style="215" customWidth="1"/>
    <col min="9469" max="9469" width="24.7109375" style="215" customWidth="1"/>
    <col min="9470" max="9470" width="0" style="215" hidden="1" customWidth="1"/>
    <col min="9471" max="9471" width="6.7109375" style="215" customWidth="1"/>
    <col min="9472" max="9472" width="36.7109375" style="215" customWidth="1"/>
    <col min="9473" max="9474" width="0" style="215" hidden="1" customWidth="1"/>
    <col min="9475" max="9475" width="22.7109375" style="215" customWidth="1"/>
    <col min="9476" max="9480" width="13.7109375" style="215" customWidth="1"/>
    <col min="9481" max="9481" width="4.7109375" style="215" customWidth="1"/>
    <col min="9482" max="9483" width="9.7109375" style="215" customWidth="1"/>
    <col min="9484" max="9723" width="8.85546875" style="215"/>
    <col min="9724" max="9724" width="4.7109375" style="215" customWidth="1"/>
    <col min="9725" max="9725" width="24.7109375" style="215" customWidth="1"/>
    <col min="9726" max="9726" width="0" style="215" hidden="1" customWidth="1"/>
    <col min="9727" max="9727" width="6.7109375" style="215" customWidth="1"/>
    <col min="9728" max="9728" width="36.7109375" style="215" customWidth="1"/>
    <col min="9729" max="9730" width="0" style="215" hidden="1" customWidth="1"/>
    <col min="9731" max="9731" width="22.7109375" style="215" customWidth="1"/>
    <col min="9732" max="9736" width="13.7109375" style="215" customWidth="1"/>
    <col min="9737" max="9737" width="4.7109375" style="215" customWidth="1"/>
    <col min="9738" max="9739" width="9.7109375" style="215" customWidth="1"/>
    <col min="9740" max="9979" width="8.85546875" style="215"/>
    <col min="9980" max="9980" width="4.7109375" style="215" customWidth="1"/>
    <col min="9981" max="9981" width="24.7109375" style="215" customWidth="1"/>
    <col min="9982" max="9982" width="0" style="215" hidden="1" customWidth="1"/>
    <col min="9983" max="9983" width="6.7109375" style="215" customWidth="1"/>
    <col min="9984" max="9984" width="36.7109375" style="215" customWidth="1"/>
    <col min="9985" max="9986" width="0" style="215" hidden="1" customWidth="1"/>
    <col min="9987" max="9987" width="22.7109375" style="215" customWidth="1"/>
    <col min="9988" max="9992" width="13.7109375" style="215" customWidth="1"/>
    <col min="9993" max="9993" width="4.7109375" style="215" customWidth="1"/>
    <col min="9994" max="9995" width="9.7109375" style="215" customWidth="1"/>
    <col min="9996" max="10235" width="8.85546875" style="215"/>
    <col min="10236" max="10236" width="4.7109375" style="215" customWidth="1"/>
    <col min="10237" max="10237" width="24.7109375" style="215" customWidth="1"/>
    <col min="10238" max="10238" width="0" style="215" hidden="1" customWidth="1"/>
    <col min="10239" max="10239" width="6.7109375" style="215" customWidth="1"/>
    <col min="10240" max="10240" width="36.7109375" style="215" customWidth="1"/>
    <col min="10241" max="10242" width="0" style="215" hidden="1" customWidth="1"/>
    <col min="10243" max="10243" width="22.7109375" style="215" customWidth="1"/>
    <col min="10244" max="10248" width="13.7109375" style="215" customWidth="1"/>
    <col min="10249" max="10249" width="4.7109375" style="215" customWidth="1"/>
    <col min="10250" max="10251" width="9.7109375" style="215" customWidth="1"/>
    <col min="10252" max="10491" width="8.85546875" style="215"/>
    <col min="10492" max="10492" width="4.7109375" style="215" customWidth="1"/>
    <col min="10493" max="10493" width="24.7109375" style="215" customWidth="1"/>
    <col min="10494" max="10494" width="0" style="215" hidden="1" customWidth="1"/>
    <col min="10495" max="10495" width="6.7109375" style="215" customWidth="1"/>
    <col min="10496" max="10496" width="36.7109375" style="215" customWidth="1"/>
    <col min="10497" max="10498" width="0" style="215" hidden="1" customWidth="1"/>
    <col min="10499" max="10499" width="22.7109375" style="215" customWidth="1"/>
    <col min="10500" max="10504" width="13.7109375" style="215" customWidth="1"/>
    <col min="10505" max="10505" width="4.7109375" style="215" customWidth="1"/>
    <col min="10506" max="10507" width="9.7109375" style="215" customWidth="1"/>
    <col min="10508" max="10747" width="8.85546875" style="215"/>
    <col min="10748" max="10748" width="4.7109375" style="215" customWidth="1"/>
    <col min="10749" max="10749" width="24.7109375" style="215" customWidth="1"/>
    <col min="10750" max="10750" width="0" style="215" hidden="1" customWidth="1"/>
    <col min="10751" max="10751" width="6.7109375" style="215" customWidth="1"/>
    <col min="10752" max="10752" width="36.7109375" style="215" customWidth="1"/>
    <col min="10753" max="10754" width="0" style="215" hidden="1" customWidth="1"/>
    <col min="10755" max="10755" width="22.7109375" style="215" customWidth="1"/>
    <col min="10756" max="10760" width="13.7109375" style="215" customWidth="1"/>
    <col min="10761" max="10761" width="4.7109375" style="215" customWidth="1"/>
    <col min="10762" max="10763" width="9.7109375" style="215" customWidth="1"/>
    <col min="10764" max="11003" width="8.85546875" style="215"/>
    <col min="11004" max="11004" width="4.7109375" style="215" customWidth="1"/>
    <col min="11005" max="11005" width="24.7109375" style="215" customWidth="1"/>
    <col min="11006" max="11006" width="0" style="215" hidden="1" customWidth="1"/>
    <col min="11007" max="11007" width="6.7109375" style="215" customWidth="1"/>
    <col min="11008" max="11008" width="36.7109375" style="215" customWidth="1"/>
    <col min="11009" max="11010" width="0" style="215" hidden="1" customWidth="1"/>
    <col min="11011" max="11011" width="22.7109375" style="215" customWidth="1"/>
    <col min="11012" max="11016" width="13.7109375" style="215" customWidth="1"/>
    <col min="11017" max="11017" width="4.7109375" style="215" customWidth="1"/>
    <col min="11018" max="11019" width="9.7109375" style="215" customWidth="1"/>
    <col min="11020" max="11259" width="8.85546875" style="215"/>
    <col min="11260" max="11260" width="4.7109375" style="215" customWidth="1"/>
    <col min="11261" max="11261" width="24.7109375" style="215" customWidth="1"/>
    <col min="11262" max="11262" width="0" style="215" hidden="1" customWidth="1"/>
    <col min="11263" max="11263" width="6.7109375" style="215" customWidth="1"/>
    <col min="11264" max="11264" width="36.7109375" style="215" customWidth="1"/>
    <col min="11265" max="11266" width="0" style="215" hidden="1" customWidth="1"/>
    <col min="11267" max="11267" width="22.7109375" style="215" customWidth="1"/>
    <col min="11268" max="11272" width="13.7109375" style="215" customWidth="1"/>
    <col min="11273" max="11273" width="4.7109375" style="215" customWidth="1"/>
    <col min="11274" max="11275" width="9.7109375" style="215" customWidth="1"/>
    <col min="11276" max="11515" width="8.85546875" style="215"/>
    <col min="11516" max="11516" width="4.7109375" style="215" customWidth="1"/>
    <col min="11517" max="11517" width="24.7109375" style="215" customWidth="1"/>
    <col min="11518" max="11518" width="0" style="215" hidden="1" customWidth="1"/>
    <col min="11519" max="11519" width="6.7109375" style="215" customWidth="1"/>
    <col min="11520" max="11520" width="36.7109375" style="215" customWidth="1"/>
    <col min="11521" max="11522" width="0" style="215" hidden="1" customWidth="1"/>
    <col min="11523" max="11523" width="22.7109375" style="215" customWidth="1"/>
    <col min="11524" max="11528" width="13.7109375" style="215" customWidth="1"/>
    <col min="11529" max="11529" width="4.7109375" style="215" customWidth="1"/>
    <col min="11530" max="11531" width="9.7109375" style="215" customWidth="1"/>
    <col min="11532" max="11771" width="8.85546875" style="215"/>
    <col min="11772" max="11772" width="4.7109375" style="215" customWidth="1"/>
    <col min="11773" max="11773" width="24.7109375" style="215" customWidth="1"/>
    <col min="11774" max="11774" width="0" style="215" hidden="1" customWidth="1"/>
    <col min="11775" max="11775" width="6.7109375" style="215" customWidth="1"/>
    <col min="11776" max="11776" width="36.7109375" style="215" customWidth="1"/>
    <col min="11777" max="11778" width="0" style="215" hidden="1" customWidth="1"/>
    <col min="11779" max="11779" width="22.7109375" style="215" customWidth="1"/>
    <col min="11780" max="11784" width="13.7109375" style="215" customWidth="1"/>
    <col min="11785" max="11785" width="4.7109375" style="215" customWidth="1"/>
    <col min="11786" max="11787" width="9.7109375" style="215" customWidth="1"/>
    <col min="11788" max="12027" width="8.85546875" style="215"/>
    <col min="12028" max="12028" width="4.7109375" style="215" customWidth="1"/>
    <col min="12029" max="12029" width="24.7109375" style="215" customWidth="1"/>
    <col min="12030" max="12030" width="0" style="215" hidden="1" customWidth="1"/>
    <col min="12031" max="12031" width="6.7109375" style="215" customWidth="1"/>
    <col min="12032" max="12032" width="36.7109375" style="215" customWidth="1"/>
    <col min="12033" max="12034" width="0" style="215" hidden="1" customWidth="1"/>
    <col min="12035" max="12035" width="22.7109375" style="215" customWidth="1"/>
    <col min="12036" max="12040" width="13.7109375" style="215" customWidth="1"/>
    <col min="12041" max="12041" width="4.7109375" style="215" customWidth="1"/>
    <col min="12042" max="12043" width="9.7109375" style="215" customWidth="1"/>
    <col min="12044" max="12283" width="8.85546875" style="215"/>
    <col min="12284" max="12284" width="4.7109375" style="215" customWidth="1"/>
    <col min="12285" max="12285" width="24.7109375" style="215" customWidth="1"/>
    <col min="12286" max="12286" width="0" style="215" hidden="1" customWidth="1"/>
    <col min="12287" max="12287" width="6.7109375" style="215" customWidth="1"/>
    <col min="12288" max="12288" width="36.7109375" style="215" customWidth="1"/>
    <col min="12289" max="12290" width="0" style="215" hidden="1" customWidth="1"/>
    <col min="12291" max="12291" width="22.7109375" style="215" customWidth="1"/>
    <col min="12292" max="12296" width="13.7109375" style="215" customWidth="1"/>
    <col min="12297" max="12297" width="4.7109375" style="215" customWidth="1"/>
    <col min="12298" max="12299" width="9.7109375" style="215" customWidth="1"/>
    <col min="12300" max="12539" width="8.85546875" style="215"/>
    <col min="12540" max="12540" width="4.7109375" style="215" customWidth="1"/>
    <col min="12541" max="12541" width="24.7109375" style="215" customWidth="1"/>
    <col min="12542" max="12542" width="0" style="215" hidden="1" customWidth="1"/>
    <col min="12543" max="12543" width="6.7109375" style="215" customWidth="1"/>
    <col min="12544" max="12544" width="36.7109375" style="215" customWidth="1"/>
    <col min="12545" max="12546" width="0" style="215" hidden="1" customWidth="1"/>
    <col min="12547" max="12547" width="22.7109375" style="215" customWidth="1"/>
    <col min="12548" max="12552" width="13.7109375" style="215" customWidth="1"/>
    <col min="12553" max="12553" width="4.7109375" style="215" customWidth="1"/>
    <col min="12554" max="12555" width="9.7109375" style="215" customWidth="1"/>
    <col min="12556" max="12795" width="8.85546875" style="215"/>
    <col min="12796" max="12796" width="4.7109375" style="215" customWidth="1"/>
    <col min="12797" max="12797" width="24.7109375" style="215" customWidth="1"/>
    <col min="12798" max="12798" width="0" style="215" hidden="1" customWidth="1"/>
    <col min="12799" max="12799" width="6.7109375" style="215" customWidth="1"/>
    <col min="12800" max="12800" width="36.7109375" style="215" customWidth="1"/>
    <col min="12801" max="12802" width="0" style="215" hidden="1" customWidth="1"/>
    <col min="12803" max="12803" width="22.7109375" style="215" customWidth="1"/>
    <col min="12804" max="12808" width="13.7109375" style="215" customWidth="1"/>
    <col min="12809" max="12809" width="4.7109375" style="215" customWidth="1"/>
    <col min="12810" max="12811" width="9.7109375" style="215" customWidth="1"/>
    <col min="12812" max="13051" width="8.85546875" style="215"/>
    <col min="13052" max="13052" width="4.7109375" style="215" customWidth="1"/>
    <col min="13053" max="13053" width="24.7109375" style="215" customWidth="1"/>
    <col min="13054" max="13054" width="0" style="215" hidden="1" customWidth="1"/>
    <col min="13055" max="13055" width="6.7109375" style="215" customWidth="1"/>
    <col min="13056" max="13056" width="36.7109375" style="215" customWidth="1"/>
    <col min="13057" max="13058" width="0" style="215" hidden="1" customWidth="1"/>
    <col min="13059" max="13059" width="22.7109375" style="215" customWidth="1"/>
    <col min="13060" max="13064" width="13.7109375" style="215" customWidth="1"/>
    <col min="13065" max="13065" width="4.7109375" style="215" customWidth="1"/>
    <col min="13066" max="13067" width="9.7109375" style="215" customWidth="1"/>
    <col min="13068" max="13307" width="8.85546875" style="215"/>
    <col min="13308" max="13308" width="4.7109375" style="215" customWidth="1"/>
    <col min="13309" max="13309" width="24.7109375" style="215" customWidth="1"/>
    <col min="13310" max="13310" width="0" style="215" hidden="1" customWidth="1"/>
    <col min="13311" max="13311" width="6.7109375" style="215" customWidth="1"/>
    <col min="13312" max="13312" width="36.7109375" style="215" customWidth="1"/>
    <col min="13313" max="13314" width="0" style="215" hidden="1" customWidth="1"/>
    <col min="13315" max="13315" width="22.7109375" style="215" customWidth="1"/>
    <col min="13316" max="13320" width="13.7109375" style="215" customWidth="1"/>
    <col min="13321" max="13321" width="4.7109375" style="215" customWidth="1"/>
    <col min="13322" max="13323" width="9.7109375" style="215" customWidth="1"/>
    <col min="13324" max="13563" width="8.85546875" style="215"/>
    <col min="13564" max="13564" width="4.7109375" style="215" customWidth="1"/>
    <col min="13565" max="13565" width="24.7109375" style="215" customWidth="1"/>
    <col min="13566" max="13566" width="0" style="215" hidden="1" customWidth="1"/>
    <col min="13567" max="13567" width="6.7109375" style="215" customWidth="1"/>
    <col min="13568" max="13568" width="36.7109375" style="215" customWidth="1"/>
    <col min="13569" max="13570" width="0" style="215" hidden="1" customWidth="1"/>
    <col min="13571" max="13571" width="22.7109375" style="215" customWidth="1"/>
    <col min="13572" max="13576" width="13.7109375" style="215" customWidth="1"/>
    <col min="13577" max="13577" width="4.7109375" style="215" customWidth="1"/>
    <col min="13578" max="13579" width="9.7109375" style="215" customWidth="1"/>
    <col min="13580" max="13819" width="8.85546875" style="215"/>
    <col min="13820" max="13820" width="4.7109375" style="215" customWidth="1"/>
    <col min="13821" max="13821" width="24.7109375" style="215" customWidth="1"/>
    <col min="13822" max="13822" width="0" style="215" hidden="1" customWidth="1"/>
    <col min="13823" max="13823" width="6.7109375" style="215" customWidth="1"/>
    <col min="13824" max="13824" width="36.7109375" style="215" customWidth="1"/>
    <col min="13825" max="13826" width="0" style="215" hidden="1" customWidth="1"/>
    <col min="13827" max="13827" width="22.7109375" style="215" customWidth="1"/>
    <col min="13828" max="13832" width="13.7109375" style="215" customWidth="1"/>
    <col min="13833" max="13833" width="4.7109375" style="215" customWidth="1"/>
    <col min="13834" max="13835" width="9.7109375" style="215" customWidth="1"/>
    <col min="13836" max="14075" width="8.85546875" style="215"/>
    <col min="14076" max="14076" width="4.7109375" style="215" customWidth="1"/>
    <col min="14077" max="14077" width="24.7109375" style="215" customWidth="1"/>
    <col min="14078" max="14078" width="0" style="215" hidden="1" customWidth="1"/>
    <col min="14079" max="14079" width="6.7109375" style="215" customWidth="1"/>
    <col min="14080" max="14080" width="36.7109375" style="215" customWidth="1"/>
    <col min="14081" max="14082" width="0" style="215" hidden="1" customWidth="1"/>
    <col min="14083" max="14083" width="22.7109375" style="215" customWidth="1"/>
    <col min="14084" max="14088" width="13.7109375" style="215" customWidth="1"/>
    <col min="14089" max="14089" width="4.7109375" style="215" customWidth="1"/>
    <col min="14090" max="14091" width="9.7109375" style="215" customWidth="1"/>
    <col min="14092" max="14331" width="8.85546875" style="215"/>
    <col min="14332" max="14332" width="4.7109375" style="215" customWidth="1"/>
    <col min="14333" max="14333" width="24.7109375" style="215" customWidth="1"/>
    <col min="14334" max="14334" width="0" style="215" hidden="1" customWidth="1"/>
    <col min="14335" max="14335" width="6.7109375" style="215" customWidth="1"/>
    <col min="14336" max="14336" width="36.7109375" style="215" customWidth="1"/>
    <col min="14337" max="14338" width="0" style="215" hidden="1" customWidth="1"/>
    <col min="14339" max="14339" width="22.7109375" style="215" customWidth="1"/>
    <col min="14340" max="14344" width="13.7109375" style="215" customWidth="1"/>
    <col min="14345" max="14345" width="4.7109375" style="215" customWidth="1"/>
    <col min="14346" max="14347" width="9.7109375" style="215" customWidth="1"/>
    <col min="14348" max="14587" width="8.85546875" style="215"/>
    <col min="14588" max="14588" width="4.7109375" style="215" customWidth="1"/>
    <col min="14589" max="14589" width="24.7109375" style="215" customWidth="1"/>
    <col min="14590" max="14590" width="0" style="215" hidden="1" customWidth="1"/>
    <col min="14591" max="14591" width="6.7109375" style="215" customWidth="1"/>
    <col min="14592" max="14592" width="36.7109375" style="215" customWidth="1"/>
    <col min="14593" max="14594" width="0" style="215" hidden="1" customWidth="1"/>
    <col min="14595" max="14595" width="22.7109375" style="215" customWidth="1"/>
    <col min="14596" max="14600" width="13.7109375" style="215" customWidth="1"/>
    <col min="14601" max="14601" width="4.7109375" style="215" customWidth="1"/>
    <col min="14602" max="14603" width="9.7109375" style="215" customWidth="1"/>
    <col min="14604" max="14843" width="8.85546875" style="215"/>
    <col min="14844" max="14844" width="4.7109375" style="215" customWidth="1"/>
    <col min="14845" max="14845" width="24.7109375" style="215" customWidth="1"/>
    <col min="14846" max="14846" width="0" style="215" hidden="1" customWidth="1"/>
    <col min="14847" max="14847" width="6.7109375" style="215" customWidth="1"/>
    <col min="14848" max="14848" width="36.7109375" style="215" customWidth="1"/>
    <col min="14849" max="14850" width="0" style="215" hidden="1" customWidth="1"/>
    <col min="14851" max="14851" width="22.7109375" style="215" customWidth="1"/>
    <col min="14852" max="14856" width="13.7109375" style="215" customWidth="1"/>
    <col min="14857" max="14857" width="4.7109375" style="215" customWidth="1"/>
    <col min="14858" max="14859" width="9.7109375" style="215" customWidth="1"/>
    <col min="14860" max="15099" width="8.85546875" style="215"/>
    <col min="15100" max="15100" width="4.7109375" style="215" customWidth="1"/>
    <col min="15101" max="15101" width="24.7109375" style="215" customWidth="1"/>
    <col min="15102" max="15102" width="0" style="215" hidden="1" customWidth="1"/>
    <col min="15103" max="15103" width="6.7109375" style="215" customWidth="1"/>
    <col min="15104" max="15104" width="36.7109375" style="215" customWidth="1"/>
    <col min="15105" max="15106" width="0" style="215" hidden="1" customWidth="1"/>
    <col min="15107" max="15107" width="22.7109375" style="215" customWidth="1"/>
    <col min="15108" max="15112" width="13.7109375" style="215" customWidth="1"/>
    <col min="15113" max="15113" width="4.7109375" style="215" customWidth="1"/>
    <col min="15114" max="15115" width="9.7109375" style="215" customWidth="1"/>
    <col min="15116" max="15355" width="8.85546875" style="215"/>
    <col min="15356" max="15356" width="4.7109375" style="215" customWidth="1"/>
    <col min="15357" max="15357" width="24.7109375" style="215" customWidth="1"/>
    <col min="15358" max="15358" width="0" style="215" hidden="1" customWidth="1"/>
    <col min="15359" max="15359" width="6.7109375" style="215" customWidth="1"/>
    <col min="15360" max="15360" width="36.7109375" style="215" customWidth="1"/>
    <col min="15361" max="15362" width="0" style="215" hidden="1" customWidth="1"/>
    <col min="15363" max="15363" width="22.7109375" style="215" customWidth="1"/>
    <col min="15364" max="15368" width="13.7109375" style="215" customWidth="1"/>
    <col min="15369" max="15369" width="4.7109375" style="215" customWidth="1"/>
    <col min="15370" max="15371" width="9.7109375" style="215" customWidth="1"/>
    <col min="15372" max="15611" width="8.85546875" style="215"/>
    <col min="15612" max="15612" width="4.7109375" style="215" customWidth="1"/>
    <col min="15613" max="15613" width="24.7109375" style="215" customWidth="1"/>
    <col min="15614" max="15614" width="0" style="215" hidden="1" customWidth="1"/>
    <col min="15615" max="15615" width="6.7109375" style="215" customWidth="1"/>
    <col min="15616" max="15616" width="36.7109375" style="215" customWidth="1"/>
    <col min="15617" max="15618" width="0" style="215" hidden="1" customWidth="1"/>
    <col min="15619" max="15619" width="22.7109375" style="215" customWidth="1"/>
    <col min="15620" max="15624" width="13.7109375" style="215" customWidth="1"/>
    <col min="15625" max="15625" width="4.7109375" style="215" customWidth="1"/>
    <col min="15626" max="15627" width="9.7109375" style="215" customWidth="1"/>
    <col min="15628" max="15867" width="8.85546875" style="215"/>
    <col min="15868" max="15868" width="4.7109375" style="215" customWidth="1"/>
    <col min="15869" max="15869" width="24.7109375" style="215" customWidth="1"/>
    <col min="15870" max="15870" width="0" style="215" hidden="1" customWidth="1"/>
    <col min="15871" max="15871" width="6.7109375" style="215" customWidth="1"/>
    <col min="15872" max="15872" width="36.7109375" style="215" customWidth="1"/>
    <col min="15873" max="15874" width="0" style="215" hidden="1" customWidth="1"/>
    <col min="15875" max="15875" width="22.7109375" style="215" customWidth="1"/>
    <col min="15876" max="15880" width="13.7109375" style="215" customWidth="1"/>
    <col min="15881" max="15881" width="4.7109375" style="215" customWidth="1"/>
    <col min="15882" max="15883" width="9.7109375" style="215" customWidth="1"/>
    <col min="15884" max="16123" width="8.85546875" style="215"/>
    <col min="16124" max="16124" width="4.7109375" style="215" customWidth="1"/>
    <col min="16125" max="16125" width="24.7109375" style="215" customWidth="1"/>
    <col min="16126" max="16126" width="0" style="215" hidden="1" customWidth="1"/>
    <col min="16127" max="16127" width="6.7109375" style="215" customWidth="1"/>
    <col min="16128" max="16128" width="36.7109375" style="215" customWidth="1"/>
    <col min="16129" max="16130" width="0" style="215" hidden="1" customWidth="1"/>
    <col min="16131" max="16131" width="22.7109375" style="215" customWidth="1"/>
    <col min="16132" max="16136" width="13.7109375" style="215" customWidth="1"/>
    <col min="16137" max="16137" width="4.7109375" style="215" customWidth="1"/>
    <col min="16138" max="16139" width="9.7109375" style="215" customWidth="1"/>
    <col min="16140" max="16384" width="8.85546875" style="215"/>
  </cols>
  <sheetData>
    <row r="1" spans="1:16" ht="30" customHeight="1">
      <c r="A1" s="331" t="s">
        <v>37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6" s="216" customFormat="1" ht="30" customHeight="1">
      <c r="A2" s="373" t="s">
        <v>107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</row>
    <row r="3" spans="1:16" s="216" customFormat="1" ht="30" customHeight="1">
      <c r="A3" s="331" t="s">
        <v>294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6" s="217" customFormat="1" ht="30" customHeight="1">
      <c r="A4" s="331" t="s">
        <v>14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</row>
    <row r="5" spans="1:16" s="217" customFormat="1" ht="30" customHeight="1">
      <c r="A5" s="333" t="s">
        <v>295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</row>
    <row r="6" spans="1:16" s="217" customFormat="1" ht="30" customHeight="1">
      <c r="A6" s="372" t="s">
        <v>296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216"/>
      <c r="M6" s="216"/>
      <c r="N6" s="216"/>
      <c r="O6" s="216"/>
      <c r="P6" s="216"/>
    </row>
    <row r="7" spans="1:16" s="218" customFormat="1" ht="30" customHeight="1">
      <c r="A7" s="185" t="s">
        <v>27</v>
      </c>
      <c r="B7" s="185"/>
      <c r="C7" s="235"/>
      <c r="D7" s="236"/>
      <c r="E7" s="236"/>
      <c r="F7" s="237"/>
      <c r="G7" s="237"/>
      <c r="H7" s="237"/>
      <c r="I7" s="371" t="s">
        <v>108</v>
      </c>
      <c r="J7" s="371"/>
      <c r="K7" s="371"/>
    </row>
    <row r="8" spans="1:16" s="219" customFormat="1" ht="20.100000000000001" customHeight="1">
      <c r="A8" s="350" t="s">
        <v>1</v>
      </c>
      <c r="B8" s="279" t="s">
        <v>15</v>
      </c>
      <c r="C8" s="329" t="s">
        <v>12</v>
      </c>
      <c r="D8" s="329" t="s">
        <v>10</v>
      </c>
      <c r="E8" s="350" t="s">
        <v>9</v>
      </c>
      <c r="F8" s="329" t="s">
        <v>13</v>
      </c>
      <c r="G8" s="329" t="s">
        <v>10</v>
      </c>
      <c r="H8" s="329" t="s">
        <v>8</v>
      </c>
      <c r="I8" s="329" t="s">
        <v>4</v>
      </c>
      <c r="J8" s="326" t="s">
        <v>6</v>
      </c>
      <c r="K8" s="326" t="s">
        <v>31</v>
      </c>
    </row>
    <row r="9" spans="1:16" s="219" customFormat="1" ht="39.950000000000003" customHeight="1">
      <c r="A9" s="350"/>
      <c r="B9" s="279"/>
      <c r="C9" s="329"/>
      <c r="D9" s="329"/>
      <c r="E9" s="329"/>
      <c r="F9" s="329"/>
      <c r="G9" s="329"/>
      <c r="H9" s="329"/>
      <c r="I9" s="329"/>
      <c r="J9" s="326"/>
      <c r="K9" s="326"/>
    </row>
    <row r="10" spans="1:16" s="219" customFormat="1" ht="45" customHeight="1">
      <c r="A10" s="65">
        <f>RANK(K10,$K$10:$K$12,0)</f>
        <v>1</v>
      </c>
      <c r="B10" s="48">
        <v>2017</v>
      </c>
      <c r="C10" s="106" t="s">
        <v>211</v>
      </c>
      <c r="D10" s="51" t="s">
        <v>210</v>
      </c>
      <c r="E10" s="48" t="s">
        <v>19</v>
      </c>
      <c r="F10" s="155" t="s">
        <v>215</v>
      </c>
      <c r="G10" s="51" t="s">
        <v>214</v>
      </c>
      <c r="H10" s="49" t="s">
        <v>102</v>
      </c>
      <c r="I10" s="158" t="s">
        <v>126</v>
      </c>
      <c r="J10" s="220">
        <v>46</v>
      </c>
      <c r="K10" s="69">
        <f>ROUND(J10/0.5/1,5)</f>
        <v>92</v>
      </c>
    </row>
    <row r="11" spans="1:16" s="219" customFormat="1" ht="45" customHeight="1">
      <c r="A11" s="65">
        <f>RANK(K11,$K$10:$K$12,0)</f>
        <v>2</v>
      </c>
      <c r="B11" s="48">
        <v>2017</v>
      </c>
      <c r="C11" s="143" t="s">
        <v>123</v>
      </c>
      <c r="D11" s="144" t="s">
        <v>121</v>
      </c>
      <c r="E11" s="145" t="s">
        <v>19</v>
      </c>
      <c r="F11" s="104" t="s">
        <v>127</v>
      </c>
      <c r="G11" s="51" t="s">
        <v>124</v>
      </c>
      <c r="H11" s="49" t="s">
        <v>125</v>
      </c>
      <c r="I11" s="50" t="s">
        <v>126</v>
      </c>
      <c r="J11" s="220">
        <v>44</v>
      </c>
      <c r="K11" s="69">
        <f>ROUND(J11/0.5/1,5)</f>
        <v>88</v>
      </c>
    </row>
    <row r="12" spans="1:16" s="219" customFormat="1" ht="45" customHeight="1">
      <c r="A12" s="65">
        <f>RANK(K12,$K$10:$K$12,0)</f>
        <v>3</v>
      </c>
      <c r="B12" s="48">
        <v>2016</v>
      </c>
      <c r="C12" s="114" t="s">
        <v>122</v>
      </c>
      <c r="D12" s="51" t="s">
        <v>120</v>
      </c>
      <c r="E12" s="48" t="s">
        <v>19</v>
      </c>
      <c r="F12" s="104" t="s">
        <v>127</v>
      </c>
      <c r="G12" s="51" t="s">
        <v>124</v>
      </c>
      <c r="H12" s="49" t="s">
        <v>125</v>
      </c>
      <c r="I12" s="50" t="s">
        <v>126</v>
      </c>
      <c r="J12" s="220">
        <v>43.5</v>
      </c>
      <c r="K12" s="69">
        <f>ROUND(J12/0.5/1,5)</f>
        <v>87</v>
      </c>
    </row>
    <row r="13" spans="1:16" s="216" customFormat="1" ht="30" customHeight="1">
      <c r="A13" s="238"/>
      <c r="B13" s="238"/>
      <c r="C13" s="77"/>
      <c r="D13" s="77"/>
      <c r="E13" s="77"/>
      <c r="F13" s="77"/>
      <c r="G13" s="77"/>
      <c r="H13" s="77"/>
      <c r="I13" s="77"/>
      <c r="J13" s="221"/>
      <c r="K13" s="221"/>
    </row>
    <row r="14" spans="1:16" s="219" customFormat="1" ht="30" customHeight="1">
      <c r="A14" s="239"/>
      <c r="B14" s="239"/>
      <c r="C14" s="176" t="s">
        <v>2</v>
      </c>
      <c r="D14" s="178"/>
      <c r="E14" s="178"/>
      <c r="F14" s="179"/>
      <c r="G14" s="179"/>
      <c r="H14" s="179"/>
      <c r="I14" s="57" t="s">
        <v>39</v>
      </c>
      <c r="J14" s="222"/>
      <c r="K14" s="3"/>
      <c r="P14" s="223"/>
    </row>
    <row r="15" spans="1:16" s="225" customFormat="1" ht="30" customHeight="1">
      <c r="A15" s="240"/>
      <c r="B15" s="240"/>
      <c r="C15" s="184" t="s">
        <v>3</v>
      </c>
      <c r="D15" s="185"/>
      <c r="E15" s="185"/>
      <c r="F15" s="186"/>
      <c r="G15" s="186"/>
      <c r="H15" s="186"/>
      <c r="I15" s="56" t="s">
        <v>26</v>
      </c>
      <c r="J15" s="224"/>
      <c r="K15" s="3"/>
      <c r="P15" s="226"/>
    </row>
    <row r="16" spans="1:16" ht="15.75" customHeight="1">
      <c r="A16" s="241"/>
      <c r="B16" s="241"/>
      <c r="C16" s="242"/>
      <c r="D16" s="243"/>
      <c r="E16" s="243"/>
      <c r="F16" s="244"/>
      <c r="G16" s="244"/>
      <c r="H16" s="244"/>
      <c r="I16" s="244"/>
      <c r="J16" s="227"/>
      <c r="K16" s="227"/>
      <c r="P16" s="228"/>
    </row>
    <row r="17" spans="1:16" s="230" customFormat="1" ht="15" customHeight="1">
      <c r="A17" s="245"/>
      <c r="B17" s="245"/>
      <c r="C17" s="245"/>
      <c r="D17" s="246"/>
      <c r="E17" s="246"/>
      <c r="F17" s="245"/>
      <c r="G17" s="245"/>
      <c r="H17" s="245"/>
      <c r="I17" s="245"/>
      <c r="J17" s="229"/>
      <c r="K17" s="229"/>
      <c r="P17" s="231"/>
    </row>
    <row r="18" spans="1:16">
      <c r="A18" s="247"/>
      <c r="B18" s="247"/>
      <c r="C18" s="248"/>
      <c r="D18" s="249"/>
      <c r="E18" s="249"/>
      <c r="F18" s="248"/>
      <c r="G18" s="248"/>
      <c r="H18" s="248"/>
      <c r="I18" s="248"/>
      <c r="J18" s="232"/>
      <c r="K18" s="233"/>
    </row>
    <row r="19" spans="1:16" ht="15.75" customHeight="1">
      <c r="A19" s="247"/>
      <c r="B19" s="247"/>
      <c r="C19" s="248"/>
      <c r="D19" s="249"/>
      <c r="E19" s="249"/>
      <c r="F19" s="248"/>
      <c r="G19" s="248"/>
      <c r="H19" s="248"/>
      <c r="I19" s="248"/>
      <c r="J19" s="232"/>
      <c r="K19" s="233"/>
    </row>
    <row r="20" spans="1:16">
      <c r="A20" s="247"/>
      <c r="B20" s="247"/>
      <c r="C20" s="248"/>
      <c r="D20" s="249"/>
      <c r="E20" s="249"/>
      <c r="F20" s="248"/>
      <c r="G20" s="248"/>
      <c r="H20" s="248"/>
      <c r="I20" s="248"/>
      <c r="J20" s="232"/>
      <c r="K20" s="233"/>
    </row>
  </sheetData>
  <sortState ref="A10:P12">
    <sortCondition ref="A10"/>
  </sortState>
  <mergeCells count="18">
    <mergeCell ref="A6:K6"/>
    <mergeCell ref="A1:K1"/>
    <mergeCell ref="A2:K2"/>
    <mergeCell ref="A3:K3"/>
    <mergeCell ref="A4:K4"/>
    <mergeCell ref="A5:K5"/>
    <mergeCell ref="J8:J9"/>
    <mergeCell ref="K8:K9"/>
    <mergeCell ref="I7:K7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БП</vt:lpstr>
      <vt:lpstr>ППЮ</vt:lpstr>
      <vt:lpstr>КПЮ</vt:lpstr>
      <vt:lpstr>Мол</vt:lpstr>
      <vt:lpstr>ППД</vt:lpstr>
      <vt:lpstr>ППД(Л)</vt:lpstr>
      <vt:lpstr>КПД</vt:lpstr>
      <vt:lpstr>Тест</vt:lpstr>
      <vt:lpstr>Посадка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Olika</dc:creator>
  <cp:lastModifiedBy>User</cp:lastModifiedBy>
  <cp:lastPrinted>2023-08-27T15:25:09Z</cp:lastPrinted>
  <dcterms:created xsi:type="dcterms:W3CDTF">2007-12-24T11:06:58Z</dcterms:created>
  <dcterms:modified xsi:type="dcterms:W3CDTF">2023-08-29T06:58:56Z</dcterms:modified>
</cp:coreProperties>
</file>