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31425" windowWidth="15345" windowHeight="4485" tabRatio="804" activeTab="4"/>
  </bookViews>
  <sheets>
    <sheet name="МП" sheetId="148" r:id="rId1"/>
    <sheet name="СП" sheetId="205" r:id="rId2"/>
    <sheet name="Юноши" sheetId="191" r:id="rId3"/>
    <sheet name="ППД" sheetId="186" r:id="rId4"/>
    <sheet name="КПД" sheetId="194" r:id="rId5"/>
  </sheets>
  <calcPr calcId="125725" refMode="R1C1"/>
</workbook>
</file>

<file path=xl/calcChain.xml><?xml version="1.0" encoding="utf-8"?>
<calcChain xmlns="http://schemas.openxmlformats.org/spreadsheetml/2006/main">
  <c r="R16" i="186"/>
  <c r="N16"/>
  <c r="O16" s="1"/>
  <c r="K20" i="191"/>
  <c r="N20"/>
  <c r="Q20"/>
  <c r="R10" i="194"/>
  <c r="N10"/>
  <c r="O10" s="1"/>
  <c r="V10" s="1"/>
  <c r="R22" i="186"/>
  <c r="N22"/>
  <c r="O22" s="1"/>
  <c r="R21"/>
  <c r="N21"/>
  <c r="O21" s="1"/>
  <c r="R13"/>
  <c r="N13"/>
  <c r="O13" s="1"/>
  <c r="R15"/>
  <c r="N15"/>
  <c r="O15" s="1"/>
  <c r="R17"/>
  <c r="N17"/>
  <c r="O17" s="1"/>
  <c r="P17" s="1"/>
  <c r="K21" i="191"/>
  <c r="N21"/>
  <c r="Q21"/>
  <c r="U21"/>
  <c r="V21" s="1"/>
  <c r="L20"/>
  <c r="U20"/>
  <c r="U14" i="205"/>
  <c r="V14" s="1"/>
  <c r="Q14"/>
  <c r="N14"/>
  <c r="K14"/>
  <c r="U12"/>
  <c r="V12" s="1"/>
  <c r="Q12"/>
  <c r="N12"/>
  <c r="K12"/>
  <c r="U10"/>
  <c r="V10" s="1"/>
  <c r="A10" s="1"/>
  <c r="Q10"/>
  <c r="R10" s="1"/>
  <c r="N10"/>
  <c r="O10" s="1"/>
  <c r="L10"/>
  <c r="K10"/>
  <c r="U13" i="148"/>
  <c r="V13" s="1"/>
  <c r="Q13"/>
  <c r="N13"/>
  <c r="K13"/>
  <c r="U14"/>
  <c r="V14" s="1"/>
  <c r="Q14"/>
  <c r="N14"/>
  <c r="K14"/>
  <c r="U16"/>
  <c r="V16" s="1"/>
  <c r="Q16"/>
  <c r="N16"/>
  <c r="K16"/>
  <c r="K19"/>
  <c r="N19"/>
  <c r="Q19"/>
  <c r="U19"/>
  <c r="V19" s="1"/>
  <c r="N19" i="186"/>
  <c r="O19" s="1"/>
  <c r="N20"/>
  <c r="O20" s="1"/>
  <c r="N12"/>
  <c r="O12" s="1"/>
  <c r="N14"/>
  <c r="O14" s="1"/>
  <c r="R12"/>
  <c r="R19"/>
  <c r="R20"/>
  <c r="R12" i="194"/>
  <c r="N12"/>
  <c r="O12" s="1"/>
  <c r="U14" i="191"/>
  <c r="V14" s="1"/>
  <c r="Q14"/>
  <c r="N14"/>
  <c r="K14"/>
  <c r="U18"/>
  <c r="V18" s="1"/>
  <c r="Q18"/>
  <c r="N18"/>
  <c r="K18"/>
  <c r="N12"/>
  <c r="U16"/>
  <c r="V16" s="1"/>
  <c r="Q16"/>
  <c r="N16"/>
  <c r="K16"/>
  <c r="U17"/>
  <c r="V17" s="1"/>
  <c r="Q17"/>
  <c r="N17"/>
  <c r="K17"/>
  <c r="U12"/>
  <c r="V12" s="1"/>
  <c r="Q12"/>
  <c r="K12"/>
  <c r="R14" i="186"/>
  <c r="U12" i="148"/>
  <c r="V12" s="1"/>
  <c r="Q12"/>
  <c r="Q20"/>
  <c r="Q17"/>
  <c r="Q15"/>
  <c r="N12"/>
  <c r="N20"/>
  <c r="N17"/>
  <c r="N15"/>
  <c r="K12"/>
  <c r="K20"/>
  <c r="K17"/>
  <c r="K15"/>
  <c r="U20"/>
  <c r="V20" s="1"/>
  <c r="U17"/>
  <c r="V17" s="1"/>
  <c r="U15"/>
  <c r="V15" s="1"/>
  <c r="S16" i="186" l="1"/>
  <c r="V16"/>
  <c r="V20" i="191"/>
  <c r="A20" s="1"/>
  <c r="R20"/>
  <c r="S17" i="186"/>
  <c r="S15"/>
  <c r="S21"/>
  <c r="P21"/>
  <c r="S22"/>
  <c r="V15"/>
  <c r="S13"/>
  <c r="V22"/>
  <c r="P22"/>
  <c r="V21"/>
  <c r="V13"/>
  <c r="P13"/>
  <c r="V17"/>
  <c r="P15"/>
  <c r="O20" i="191"/>
  <c r="A21"/>
  <c r="L21"/>
  <c r="O21"/>
  <c r="R21"/>
  <c r="O14" i="148"/>
  <c r="L14"/>
  <c r="R13"/>
  <c r="R14"/>
  <c r="L13"/>
  <c r="O16"/>
  <c r="O12"/>
  <c r="O15"/>
  <c r="O13"/>
  <c r="O17"/>
  <c r="R16"/>
  <c r="A13"/>
  <c r="L16"/>
  <c r="A14"/>
  <c r="A16"/>
  <c r="L19"/>
  <c r="A19"/>
  <c r="O19"/>
  <c r="R19"/>
  <c r="S20" i="186"/>
  <c r="P20"/>
  <c r="S12"/>
  <c r="P19"/>
  <c r="S19"/>
  <c r="V12"/>
  <c r="P12"/>
  <c r="S12" i="194"/>
  <c r="V20" i="186"/>
  <c r="V19"/>
  <c r="L15" i="148"/>
  <c r="R15"/>
  <c r="A15"/>
  <c r="R20"/>
  <c r="A20"/>
  <c r="L12"/>
  <c r="L17"/>
  <c r="A17"/>
  <c r="R17"/>
  <c r="A12"/>
  <c r="R12"/>
  <c r="V12" i="194"/>
  <c r="P12"/>
  <c r="A18" i="191"/>
  <c r="R18"/>
  <c r="O18"/>
  <c r="R16"/>
  <c r="L18"/>
  <c r="O16"/>
  <c r="L20" i="148"/>
  <c r="O20"/>
  <c r="R17" i="191"/>
  <c r="O17"/>
  <c r="A16"/>
  <c r="L16"/>
  <c r="L17"/>
  <c r="A17"/>
  <c r="V14" i="186"/>
  <c r="P14"/>
  <c r="S14"/>
  <c r="A16" l="1"/>
  <c r="A15"/>
  <c r="A22"/>
  <c r="A13"/>
  <c r="A17"/>
  <c r="A21"/>
  <c r="A20"/>
  <c r="A19"/>
  <c r="A12"/>
  <c r="A12" i="194"/>
  <c r="A14" i="186"/>
</calcChain>
</file>

<file path=xl/sharedStrings.xml><?xml version="1.0" encoding="utf-8"?>
<sst xmlns="http://schemas.openxmlformats.org/spreadsheetml/2006/main" count="409" uniqueCount="195">
  <si>
    <t>%</t>
  </si>
  <si>
    <t>Место</t>
  </si>
  <si>
    <t>Главный судья</t>
  </si>
  <si>
    <t>Главный секретарь</t>
  </si>
  <si>
    <t>Команда, регион</t>
  </si>
  <si>
    <t>C</t>
  </si>
  <si>
    <t>Всего баллов</t>
  </si>
  <si>
    <t>Выездка</t>
  </si>
  <si>
    <t>Владелец</t>
  </si>
  <si>
    <t>Звание, разряд</t>
  </si>
  <si>
    <t>Рег.№</t>
  </si>
  <si>
    <t>Баллы</t>
  </si>
  <si>
    <r>
      <t xml:space="preserve">Фамилия, 
</t>
    </r>
    <r>
      <rPr>
        <sz val="11"/>
        <rFont val="Times New Roman"/>
        <family val="1"/>
        <charset val="204"/>
      </rPr>
      <t>имя всадника</t>
    </r>
  </si>
  <si>
    <r>
      <t xml:space="preserve">Кличка лошади, г.р., </t>
    </r>
    <r>
      <rPr>
        <sz val="11"/>
        <rFont val="Times New Roman"/>
        <family val="1"/>
        <charset val="204"/>
      </rPr>
      <t>пол, масть, порода, отец, место рождения</t>
    </r>
  </si>
  <si>
    <t>ТЕХНИЧЕСКИЕ РЕЗУЛЬТАТЫ</t>
  </si>
  <si>
    <t>Год рождения</t>
  </si>
  <si>
    <t xml:space="preserve">Всего % </t>
  </si>
  <si>
    <t>Ошибки в схеме</t>
  </si>
  <si>
    <t>Прочие ошибки</t>
  </si>
  <si>
    <t>б.р.</t>
  </si>
  <si>
    <t>КМС</t>
  </si>
  <si>
    <t>Ч/В, МО</t>
  </si>
  <si>
    <t>ПРЕДВАРИТЕЛЬНЫЙ ПРИЗ. ЮНОШИ</t>
  </si>
  <si>
    <t>Вып. норм.</t>
  </si>
  <si>
    <t>ПРЕДВАРИТЕЛЬНЫЙ ПРИЗ А. ДЕТИ</t>
  </si>
  <si>
    <t>1 юн.</t>
  </si>
  <si>
    <r>
      <rPr>
        <b/>
        <sz val="11"/>
        <rFont val="Times New Roman"/>
        <family val="1"/>
        <charset val="204"/>
      </rPr>
      <t>Борисов А.В.</t>
    </r>
    <r>
      <rPr>
        <sz val="11"/>
        <rFont val="Times New Roman"/>
        <family val="1"/>
        <charset val="204"/>
      </rPr>
      <t xml:space="preserve"> (1К, г.Москва)</t>
    </r>
  </si>
  <si>
    <t>Московская обл., КСК "Конкорд"</t>
  </si>
  <si>
    <t>Н</t>
  </si>
  <si>
    <t>В</t>
  </si>
  <si>
    <t>Общее впечатление</t>
  </si>
  <si>
    <t>Всего %</t>
  </si>
  <si>
    <t>Вып. Норм.</t>
  </si>
  <si>
    <t>Положение и посадка всадника</t>
  </si>
  <si>
    <t>Точность</t>
  </si>
  <si>
    <t>ИТОГО</t>
  </si>
  <si>
    <t>Средства управления</t>
  </si>
  <si>
    <t>Муниципальные соревнования</t>
  </si>
  <si>
    <t>МС</t>
  </si>
  <si>
    <r>
      <t xml:space="preserve">Цветаева С.Н. </t>
    </r>
    <r>
      <rPr>
        <sz val="11"/>
        <rFont val="Times New Roman"/>
        <family val="1"/>
        <charset val="204"/>
      </rPr>
      <t>(ВК, Московская обл.)</t>
    </r>
  </si>
  <si>
    <t>III</t>
  </si>
  <si>
    <t>плем.</t>
  </si>
  <si>
    <t>СРЕДНИЙ ПРИЗ №1</t>
  </si>
  <si>
    <t>Ч/В, г.Москва</t>
  </si>
  <si>
    <t>КСК "Конкорд", МО</t>
  </si>
  <si>
    <r>
      <rPr>
        <b/>
        <sz val="10"/>
        <rFont val="Times New Roman"/>
        <family val="1"/>
        <charset val="204"/>
      </rPr>
      <t>ТУЖИЛИНА</t>
    </r>
    <r>
      <rPr>
        <sz val="10"/>
        <rFont val="Times New Roman"/>
        <family val="1"/>
        <charset val="204"/>
      </rPr>
      <t xml:space="preserve"> Анна</t>
    </r>
  </si>
  <si>
    <t>046789</t>
  </si>
  <si>
    <r>
      <t>КРОКАНТ-04</t>
    </r>
    <r>
      <rPr>
        <sz val="10"/>
        <rFont val="Times New Roman"/>
        <family val="1"/>
        <charset val="204"/>
      </rPr>
      <t>, мер., вор. трак., Лауриес Крусадор хх, Германия</t>
    </r>
  </si>
  <si>
    <t>008747</t>
  </si>
  <si>
    <t>Альмухаметова Н.</t>
  </si>
  <si>
    <r>
      <rPr>
        <b/>
        <sz val="10"/>
        <rFont val="Times New Roman"/>
        <family val="1"/>
        <charset val="204"/>
      </rPr>
      <t>АДЛЕР-07</t>
    </r>
    <r>
      <rPr>
        <sz val="10"/>
        <rFont val="Times New Roman"/>
        <family val="1"/>
        <charset val="204"/>
      </rPr>
      <t>, мер., сер., ганн., Р.Адерми, Латвия</t>
    </r>
  </si>
  <si>
    <t>012081</t>
  </si>
  <si>
    <t>Метелёва Т.</t>
  </si>
  <si>
    <t>Общий зачёт.</t>
  </si>
  <si>
    <t>Зачёт для юношей.</t>
  </si>
  <si>
    <t>Зачёт для спортсменов-любителей.</t>
  </si>
  <si>
    <t>Зачёты: для спортсменов-любителей, общий.</t>
  </si>
  <si>
    <t>Зачёт для детей.</t>
  </si>
  <si>
    <r>
      <rPr>
        <b/>
        <sz val="10"/>
        <rFont val="Times New Roman"/>
        <family val="1"/>
        <charset val="204"/>
      </rPr>
      <t>БОРИСОВА</t>
    </r>
    <r>
      <rPr>
        <sz val="10"/>
        <rFont val="Times New Roman"/>
        <family val="1"/>
        <charset val="204"/>
      </rPr>
      <t xml:space="preserve"> Ольга</t>
    </r>
    <r>
      <rPr>
        <sz val="12"/>
        <rFont val="Arial"/>
        <family val="2"/>
        <charset val="204"/>
      </rPr>
      <t/>
    </r>
  </si>
  <si>
    <t>001677</t>
  </si>
  <si>
    <t>Борисова О.</t>
  </si>
  <si>
    <t>КСК "Визави", МО</t>
  </si>
  <si>
    <r>
      <t>ГРИНГА-11</t>
    </r>
    <r>
      <rPr>
        <sz val="10"/>
        <rFont val="Times New Roman"/>
        <family val="1"/>
        <charset val="204"/>
      </rPr>
      <t>, коб., гнед., трак., Харольд, ТД "Визави"</t>
    </r>
  </si>
  <si>
    <t>Горшкова Л.</t>
  </si>
  <si>
    <r>
      <t>КУСЕНКОВА</t>
    </r>
    <r>
      <rPr>
        <sz val="10"/>
        <rFont val="Times New Roman"/>
        <family val="1"/>
        <charset val="204"/>
      </rPr>
      <t xml:space="preserve"> Мария, 2012</t>
    </r>
  </si>
  <si>
    <t>026812</t>
  </si>
  <si>
    <r>
      <t>ХЕЛЬХА-15</t>
    </r>
    <r>
      <rPr>
        <sz val="10"/>
        <rFont val="Times New Roman"/>
        <family val="1"/>
        <charset val="204"/>
      </rPr>
      <t>, коб., гнед., трак., Ханх, Смоленская обл.</t>
    </r>
  </si>
  <si>
    <t>КСК "Белая дача", МО</t>
  </si>
  <si>
    <r>
      <t>ЗИРОЯН</t>
    </r>
    <r>
      <rPr>
        <sz val="10"/>
        <color theme="1"/>
        <rFont val="Times New Roman"/>
        <family val="1"/>
        <charset val="204"/>
      </rPr>
      <t xml:space="preserve"> Сабина</t>
    </r>
  </si>
  <si>
    <t>070899</t>
  </si>
  <si>
    <r>
      <t>ФЛИРТ-15</t>
    </r>
    <r>
      <rPr>
        <sz val="10"/>
        <rFont val="Times New Roman"/>
        <family val="1"/>
        <charset val="204"/>
      </rPr>
      <t>, жер., рыж., голш., Фараб, Россия</t>
    </r>
  </si>
  <si>
    <t>020567</t>
  </si>
  <si>
    <t>Зироян С.</t>
  </si>
  <si>
    <r>
      <rPr>
        <b/>
        <sz val="10"/>
        <rFont val="Times New Roman"/>
        <family val="1"/>
        <charset val="204"/>
      </rPr>
      <t>ПРОТОПОПОВА</t>
    </r>
    <r>
      <rPr>
        <sz val="10"/>
        <rFont val="Times New Roman"/>
        <family val="1"/>
        <charset val="204"/>
      </rPr>
      <t xml:space="preserve"> Екатерина, 2008</t>
    </r>
  </si>
  <si>
    <t>087508</t>
  </si>
  <si>
    <r>
      <t>ВЕРЕЯ-09</t>
    </r>
    <r>
      <rPr>
        <sz val="10"/>
        <rFont val="Times New Roman"/>
        <family val="1"/>
        <charset val="204"/>
      </rPr>
      <t>, коб., гнед., ганн., Вольфрам, КСК "Альфарес"</t>
    </r>
  </si>
  <si>
    <t>011608</t>
  </si>
  <si>
    <t>Птичка Т.</t>
  </si>
  <si>
    <r>
      <t>ПТАШНИКОВА</t>
    </r>
    <r>
      <rPr>
        <sz val="10"/>
        <rFont val="Times New Roman"/>
        <family val="1"/>
        <charset val="204"/>
      </rPr>
      <t xml:space="preserve"> Софья</t>
    </r>
  </si>
  <si>
    <t>064096</t>
  </si>
  <si>
    <r>
      <t>КЛИНИКО III-07</t>
    </r>
    <r>
      <rPr>
        <sz val="10"/>
        <rFont val="Times New Roman"/>
        <family val="1"/>
        <charset val="204"/>
      </rPr>
      <t>, жер., гнед., андал., Севилано</t>
    </r>
    <r>
      <rPr>
        <sz val="7"/>
        <rFont val="Times New Roman"/>
        <family val="1"/>
        <charset val="204"/>
      </rPr>
      <t xml:space="preserve"> </t>
    </r>
    <r>
      <rPr>
        <b/>
        <sz val="7"/>
        <rFont val="Times New Roman"/>
        <family val="1"/>
        <charset val="204"/>
      </rPr>
      <t>XXVIII</t>
    </r>
    <r>
      <rPr>
        <sz val="10"/>
        <rFont val="Times New Roman"/>
        <family val="1"/>
        <charset val="204"/>
      </rPr>
      <t>, Испания</t>
    </r>
  </si>
  <si>
    <t>024129</t>
  </si>
  <si>
    <t>Пташникова С.</t>
  </si>
  <si>
    <t>КСК "Эльф", г.Москва</t>
  </si>
  <si>
    <t>МАЛЫЙ ПРИЗ</t>
  </si>
  <si>
    <r>
      <rPr>
        <b/>
        <sz val="11"/>
        <rFont val="Times New Roman"/>
        <family val="1"/>
        <charset val="204"/>
      </rPr>
      <t>Судьи: В - Цветаева С.Н.</t>
    </r>
    <r>
      <rPr>
        <sz val="11"/>
        <rFont val="Times New Roman"/>
        <family val="1"/>
        <charset val="204"/>
      </rPr>
      <t xml:space="preserve"> (ВК, Московская обл.), </t>
    </r>
    <r>
      <rPr>
        <b/>
        <sz val="11"/>
        <rFont val="Times New Roman"/>
        <family val="1"/>
        <charset val="204"/>
      </rPr>
      <t>Ушакова О.А.</t>
    </r>
    <r>
      <rPr>
        <sz val="11"/>
        <rFont val="Times New Roman"/>
        <family val="1"/>
        <charset val="204"/>
      </rPr>
      <t xml:space="preserve"> (ВК, Московская обл.); </t>
    </r>
    <r>
      <rPr>
        <b/>
        <sz val="11"/>
        <rFont val="Times New Roman"/>
        <family val="1"/>
        <charset val="204"/>
      </rPr>
      <t xml:space="preserve">С - Гурьянова Г.В. </t>
    </r>
    <r>
      <rPr>
        <sz val="11"/>
        <rFont val="Times New Roman"/>
        <family val="1"/>
        <charset val="204"/>
      </rPr>
      <t>(ВК, Московская обл.).</t>
    </r>
  </si>
  <si>
    <t>ТЕСТ ДЛЯ НАЧИНАЮЩИХ ВСАДНИКОВ (КОНКОРД)</t>
  </si>
  <si>
    <t>«ЗИМНИЙ КУБОК КСК «КОНКОРД»</t>
  </si>
  <si>
    <r>
      <t>БОГОСЛОВСКАЯ</t>
    </r>
    <r>
      <rPr>
        <sz val="10"/>
        <rFont val="Times New Roman"/>
        <family val="1"/>
        <charset val="204"/>
      </rPr>
      <t xml:space="preserve"> Наталья</t>
    </r>
  </si>
  <si>
    <r>
      <t>МРИЯ-13</t>
    </r>
    <r>
      <rPr>
        <sz val="10"/>
        <rFont val="Times New Roman"/>
        <family val="1"/>
        <charset val="204"/>
      </rPr>
      <t>, коб., св.-зол.-рыж., буд., Магнали 8, СПК "Южный", Калмыкия</t>
    </r>
  </si>
  <si>
    <t>024229</t>
  </si>
  <si>
    <t>Савидова С.</t>
  </si>
  <si>
    <r>
      <t>ЕРШОВА</t>
    </r>
    <r>
      <rPr>
        <sz val="10"/>
        <rFont val="Times New Roman"/>
        <family val="1"/>
        <charset val="204"/>
      </rPr>
      <t xml:space="preserve"> Любовь</t>
    </r>
  </si>
  <si>
    <t>043790</t>
  </si>
  <si>
    <r>
      <t>ЛОЭНГРИН-06</t>
    </r>
    <r>
      <rPr>
        <sz val="10"/>
        <rFont val="Times New Roman"/>
        <family val="1"/>
        <charset val="204"/>
      </rPr>
      <t>, мер., гнед., трак., Эксперт, КФХ "Неман", МО</t>
    </r>
  </si>
  <si>
    <t>012116</t>
  </si>
  <si>
    <t>Ермолаева О.</t>
  </si>
  <si>
    <r>
      <t>КУСЕНКОВА</t>
    </r>
    <r>
      <rPr>
        <sz val="10"/>
        <rFont val="Times New Roman"/>
        <family val="1"/>
        <charset val="204"/>
      </rPr>
      <t xml:space="preserve"> Наталья</t>
    </r>
  </si>
  <si>
    <t>1984</t>
  </si>
  <si>
    <r>
      <t xml:space="preserve">БАЛАКИРЕВ </t>
    </r>
    <r>
      <rPr>
        <sz val="10"/>
        <rFont val="Times New Roman"/>
        <family val="1"/>
        <charset val="204"/>
      </rPr>
      <t>Антон</t>
    </r>
  </si>
  <si>
    <t>015884</t>
  </si>
  <si>
    <r>
      <t>КРИСТАЛЛ ДРИМ-16</t>
    </r>
    <r>
      <rPr>
        <sz val="10"/>
        <rFont val="Times New Roman"/>
        <family val="1"/>
        <charset val="204"/>
      </rPr>
      <t>, мер., т.-гнед., ганн., Крист, Германия</t>
    </r>
  </si>
  <si>
    <t>024936</t>
  </si>
  <si>
    <t>Балакирев А.</t>
  </si>
  <si>
    <r>
      <t xml:space="preserve">ЦЕЙТЛИНА </t>
    </r>
    <r>
      <rPr>
        <sz val="10"/>
        <rFont val="Times New Roman"/>
        <family val="1"/>
        <charset val="204"/>
      </rPr>
      <t>Екатерина</t>
    </r>
  </si>
  <si>
    <t>003179</t>
  </si>
  <si>
    <r>
      <rPr>
        <b/>
        <sz val="10"/>
        <color indexed="8"/>
        <rFont val="Times New Roman"/>
        <family val="1"/>
        <charset val="204"/>
      </rPr>
      <t>ПАРСИВАЛЬ-13</t>
    </r>
    <r>
      <rPr>
        <sz val="10"/>
        <color indexed="8"/>
        <rFont val="Times New Roman"/>
        <family val="1"/>
        <charset val="204"/>
      </rPr>
      <t>, мер., гнед., полукр, Победитель, МО</t>
    </r>
  </si>
  <si>
    <t>023948</t>
  </si>
  <si>
    <t>Цейтлина Е.</t>
  </si>
  <si>
    <t>024611</t>
  </si>
  <si>
    <r>
      <rPr>
        <b/>
        <sz val="10"/>
        <rFont val="Times New Roman"/>
        <family val="1"/>
        <charset val="204"/>
      </rPr>
      <t>РОЖНОВА</t>
    </r>
    <r>
      <rPr>
        <sz val="10"/>
        <rFont val="Times New Roman"/>
        <family val="1"/>
        <charset val="204"/>
      </rPr>
      <t xml:space="preserve"> Валерия, 2011</t>
    </r>
  </si>
  <si>
    <r>
      <t xml:space="preserve">СУЛИМА </t>
    </r>
    <r>
      <rPr>
        <sz val="10"/>
        <rFont val="Times New Roman"/>
        <family val="1"/>
        <charset val="204"/>
      </rPr>
      <t>Артём</t>
    </r>
  </si>
  <si>
    <t>022192</t>
  </si>
  <si>
    <r>
      <t xml:space="preserve">СОБОЛЕВА </t>
    </r>
    <r>
      <rPr>
        <sz val="10"/>
        <rFont val="Times New Roman"/>
        <family val="1"/>
        <charset val="204"/>
      </rPr>
      <t>Арина</t>
    </r>
  </si>
  <si>
    <t>132207</t>
  </si>
  <si>
    <r>
      <t>НАЙС БРУК-09</t>
    </r>
    <r>
      <rPr>
        <sz val="10"/>
        <rFont val="Times New Roman"/>
        <family val="1"/>
        <charset val="204"/>
      </rPr>
      <t>, жер., гнед., араб., Белфаст, к/з "Велес"</t>
    </r>
  </si>
  <si>
    <t>Добровольская Ю.</t>
  </si>
  <si>
    <t>КК "Белая Лошадь", МО</t>
  </si>
  <si>
    <r>
      <rPr>
        <b/>
        <sz val="10"/>
        <rFont val="Times New Roman"/>
        <family val="1"/>
        <charset val="204"/>
      </rPr>
      <t>ПИЛЯЕВА</t>
    </r>
    <r>
      <rPr>
        <sz val="10"/>
        <rFont val="Times New Roman"/>
        <family val="1"/>
        <charset val="204"/>
      </rPr>
      <t xml:space="preserve"> Елизавета</t>
    </r>
  </si>
  <si>
    <t>079808</t>
  </si>
  <si>
    <r>
      <t>ВЛАСОВА</t>
    </r>
    <r>
      <rPr>
        <sz val="10"/>
        <color indexed="8"/>
        <rFont val="Times New Roman"/>
        <family val="1"/>
        <charset val="204"/>
      </rPr>
      <t xml:space="preserve"> Юлиана, 2012</t>
    </r>
  </si>
  <si>
    <t>037412</t>
  </si>
  <si>
    <r>
      <t>ВИСКИ-06</t>
    </r>
    <r>
      <rPr>
        <sz val="10"/>
        <rFont val="Times New Roman"/>
        <family val="1"/>
        <charset val="204"/>
      </rPr>
      <t>, мер., рыж., голл.пони, неизв., Нидерланды</t>
    </r>
  </si>
  <si>
    <t>008702</t>
  </si>
  <si>
    <t>Алтан М.</t>
  </si>
  <si>
    <t>1974</t>
  </si>
  <si>
    <r>
      <t xml:space="preserve">БЕЛИКОВ </t>
    </r>
    <r>
      <rPr>
        <sz val="10"/>
        <rFont val="Times New Roman"/>
        <family val="1"/>
        <charset val="204"/>
      </rPr>
      <t>Владимир</t>
    </r>
  </si>
  <si>
    <t>002274</t>
  </si>
  <si>
    <r>
      <t>САРТАНА-19</t>
    </r>
    <r>
      <rPr>
        <sz val="10"/>
        <rFont val="Times New Roman"/>
        <family val="1"/>
        <charset val="204"/>
      </rPr>
      <t>, коб., гнед., ольд., Стаккатол, Германия</t>
    </r>
  </si>
  <si>
    <t>030228</t>
  </si>
  <si>
    <t>Островская О.</t>
  </si>
  <si>
    <t>1994</t>
  </si>
  <si>
    <r>
      <t xml:space="preserve">ЖУРАВКИНА </t>
    </r>
    <r>
      <rPr>
        <sz val="10"/>
        <rFont val="Times New Roman"/>
        <family val="1"/>
        <charset val="204"/>
      </rPr>
      <t>Варвара</t>
    </r>
  </si>
  <si>
    <t>014394</t>
  </si>
  <si>
    <r>
      <t>ДЕЖАВЮ II-10</t>
    </r>
    <r>
      <rPr>
        <sz val="10"/>
        <rFont val="Times New Roman"/>
        <family val="1"/>
        <charset val="204"/>
      </rPr>
      <t>, мер., гнед., мекл., Драматикер, Германия</t>
    </r>
  </si>
  <si>
    <t>016335</t>
  </si>
  <si>
    <t>Глускина Е.</t>
  </si>
  <si>
    <r>
      <t>МАКСИМОВА</t>
    </r>
    <r>
      <rPr>
        <sz val="10"/>
        <rFont val="Times New Roman"/>
        <family val="1"/>
        <charset val="204"/>
      </rPr>
      <t xml:space="preserve"> Мария</t>
    </r>
  </si>
  <si>
    <t>014583</t>
  </si>
  <si>
    <r>
      <t>ФРАНКЛИН-03</t>
    </r>
    <r>
      <rPr>
        <sz val="10"/>
        <rFont val="Times New Roman"/>
        <family val="1"/>
        <charset val="204"/>
      </rPr>
      <t>, мер., рыж., вестф., Флорестан 1, Германия</t>
    </r>
  </si>
  <si>
    <t>011528</t>
  </si>
  <si>
    <t>Альмухаметова К.</t>
  </si>
  <si>
    <r>
      <t>МЕТЕЛЁВА</t>
    </r>
    <r>
      <rPr>
        <sz val="10"/>
        <rFont val="Times New Roman"/>
        <family val="1"/>
        <charset val="204"/>
      </rPr>
      <t xml:space="preserve"> Василиса, 2009</t>
    </r>
  </si>
  <si>
    <t>043509</t>
  </si>
  <si>
    <r>
      <t>ВЕРСАЛЬ-06</t>
    </r>
    <r>
      <rPr>
        <sz val="10"/>
        <rFont val="Times New Roman"/>
        <family val="1"/>
        <charset val="204"/>
      </rPr>
      <t>, мер., гнед., полукр., Отважный, МО</t>
    </r>
  </si>
  <si>
    <t>011918</t>
  </si>
  <si>
    <t>Орлова О.</t>
  </si>
  <si>
    <t>КСК "Сынково", МО</t>
  </si>
  <si>
    <r>
      <t>МЕТЕЛЁВА</t>
    </r>
    <r>
      <rPr>
        <sz val="10"/>
        <rFont val="Times New Roman"/>
        <family val="1"/>
        <charset val="204"/>
      </rPr>
      <t xml:space="preserve"> Елизавета, 2009</t>
    </r>
  </si>
  <si>
    <t>043409</t>
  </si>
  <si>
    <r>
      <t>РОМАНОВА</t>
    </r>
    <r>
      <rPr>
        <sz val="10"/>
        <rFont val="Times New Roman"/>
        <family val="1"/>
        <charset val="204"/>
      </rPr>
      <t xml:space="preserve"> Елизавета</t>
    </r>
  </si>
  <si>
    <t>123803</t>
  </si>
  <si>
    <r>
      <t>КРИСТАЛ КИНГ-12</t>
    </r>
    <r>
      <rPr>
        <sz val="10"/>
        <rFont val="Times New Roman"/>
        <family val="1"/>
        <charset val="204"/>
      </rPr>
      <t>, мер., сер., полукр., Коперфильд, КСК "Взлёт"</t>
    </r>
  </si>
  <si>
    <t>024796</t>
  </si>
  <si>
    <t>Романова Е.</t>
  </si>
  <si>
    <r>
      <t>МИСТЕР ДОДСОН-14</t>
    </r>
    <r>
      <rPr>
        <sz val="10"/>
        <rFont val="Times New Roman"/>
        <family val="1"/>
        <charset val="204"/>
      </rPr>
      <t>, жер., т.-гнед., вестф., Сан Доминик, МО</t>
    </r>
  </si>
  <si>
    <t>017039</t>
  </si>
  <si>
    <t>Романов С.</t>
  </si>
  <si>
    <t>088004</t>
  </si>
  <si>
    <r>
      <t>КАНДИНСКИЙ Е-06</t>
    </r>
    <r>
      <rPr>
        <sz val="10"/>
        <rFont val="Times New Roman"/>
        <family val="1"/>
        <charset val="204"/>
      </rPr>
      <t>, мер., т.-гнед., ольд., Краск Си, Германия</t>
    </r>
  </si>
  <si>
    <t>025998</t>
  </si>
  <si>
    <t>Пархоменко А.</t>
  </si>
  <si>
    <r>
      <t xml:space="preserve">ПАРХОМЕНКО </t>
    </r>
    <r>
      <rPr>
        <sz val="10"/>
        <rFont val="Times New Roman"/>
        <family val="1"/>
        <charset val="204"/>
      </rPr>
      <t>Екатерина</t>
    </r>
  </si>
  <si>
    <t>1999</t>
  </si>
  <si>
    <r>
      <t xml:space="preserve">МОТЯКИНА </t>
    </r>
    <r>
      <rPr>
        <sz val="10"/>
        <rFont val="Times New Roman"/>
        <family val="1"/>
        <charset val="204"/>
      </rPr>
      <t>Яна</t>
    </r>
  </si>
  <si>
    <t>030099</t>
  </si>
  <si>
    <t>009059</t>
  </si>
  <si>
    <t>Мотякин П.</t>
  </si>
  <si>
    <r>
      <t>ФЛИППЕР-07</t>
    </r>
    <r>
      <rPr>
        <sz val="10"/>
        <rFont val="Times New Roman"/>
        <family val="1"/>
        <charset val="204"/>
      </rPr>
      <t>, жер., рыж., трак., Полигон, к/з Фридланд-Тракенен</t>
    </r>
  </si>
  <si>
    <t>1987</t>
  </si>
  <si>
    <r>
      <t>КАПРАНЧИКОВА</t>
    </r>
    <r>
      <rPr>
        <sz val="10"/>
        <rFont val="Times New Roman"/>
        <family val="1"/>
        <charset val="204"/>
      </rPr>
      <t xml:space="preserve"> Алиса</t>
    </r>
  </si>
  <si>
    <t>044787</t>
  </si>
  <si>
    <t xml:space="preserve">12 ноября 2023 г.  </t>
  </si>
  <si>
    <r>
      <t>УШАКОВА</t>
    </r>
    <r>
      <rPr>
        <sz val="10"/>
        <rFont val="Times New Roman"/>
        <family val="1"/>
        <charset val="204"/>
      </rPr>
      <t xml:space="preserve"> Таисия, 2016</t>
    </r>
  </si>
  <si>
    <r>
      <t>ПРИНЦ ГАРРИ-15</t>
    </r>
    <r>
      <rPr>
        <sz val="10"/>
        <rFont val="Times New Roman"/>
        <family val="1"/>
        <charset val="204"/>
      </rPr>
      <t>, мер., гнед., класс пони, неизв., Беларусь</t>
    </r>
  </si>
  <si>
    <t>Ушакова Е.</t>
  </si>
  <si>
    <t>КК "Белая лошадь", МО</t>
  </si>
  <si>
    <r>
      <rPr>
        <b/>
        <sz val="10"/>
        <rFont val="Times New Roman"/>
        <family val="1"/>
        <charset val="204"/>
      </rPr>
      <t>ЗАВАЛИШИНА</t>
    </r>
    <r>
      <rPr>
        <sz val="10"/>
        <rFont val="Times New Roman"/>
        <family val="1"/>
        <charset val="204"/>
      </rPr>
      <t xml:space="preserve"> Евдокия, 2010</t>
    </r>
  </si>
  <si>
    <t>020510</t>
  </si>
  <si>
    <r>
      <t>ПЕЛОПАНЕЗ 51-11</t>
    </r>
    <r>
      <rPr>
        <sz val="10"/>
        <rFont val="Times New Roman"/>
        <family val="1"/>
        <charset val="204"/>
      </rPr>
      <t>, мер., гнед., полукр., Перс 41, Россия</t>
    </r>
  </si>
  <si>
    <t>011860</t>
  </si>
  <si>
    <t>Сёмушктна А.</t>
  </si>
  <si>
    <t>СРЕДНИЙ ПРИЗ №2</t>
  </si>
  <si>
    <r>
      <rPr>
        <b/>
        <sz val="11"/>
        <rFont val="Times New Roman"/>
        <family val="1"/>
        <charset val="204"/>
      </rPr>
      <t>Судьи: Н - Гурьянова Г.В.</t>
    </r>
    <r>
      <rPr>
        <sz val="11"/>
        <rFont val="Times New Roman"/>
        <family val="1"/>
        <charset val="204"/>
      </rPr>
      <t xml:space="preserve"> (ВК, Московская обл.), </t>
    </r>
    <r>
      <rPr>
        <b/>
        <sz val="11"/>
        <rFont val="Times New Roman"/>
        <family val="1"/>
        <charset val="204"/>
      </rPr>
      <t xml:space="preserve">С - Цветаева С.Н. </t>
    </r>
    <r>
      <rPr>
        <sz val="11"/>
        <rFont val="Times New Roman"/>
        <family val="1"/>
        <charset val="204"/>
      </rPr>
      <t xml:space="preserve">(ВК, Московская обл.), </t>
    </r>
    <r>
      <rPr>
        <b/>
        <sz val="11"/>
        <rFont val="Times New Roman"/>
        <family val="1"/>
        <charset val="204"/>
      </rPr>
      <t>В - Ушакова О.А.</t>
    </r>
    <r>
      <rPr>
        <sz val="11"/>
        <rFont val="Times New Roman"/>
        <family val="1"/>
        <charset val="204"/>
      </rPr>
      <t xml:space="preserve"> (ВК, Московская обл.).</t>
    </r>
  </si>
  <si>
    <t>Харланова А.</t>
  </si>
  <si>
    <r>
      <t>САЛЬВАДОР-14</t>
    </r>
    <r>
      <rPr>
        <sz val="10"/>
        <rFont val="Times New Roman"/>
        <family val="1"/>
        <charset val="204"/>
      </rPr>
      <t>, жер., сер., полукр., неизв., Россия</t>
    </r>
  </si>
  <si>
    <t>Зачёты: для юношей, спортсменов-любителей, общий.</t>
  </si>
  <si>
    <t>Зачёты: для детей, спортсменов-любителей.</t>
  </si>
  <si>
    <r>
      <t>КОМАНДНЫЙ ПРИЗ. ЮНОШИ</t>
    </r>
    <r>
      <rPr>
        <sz val="14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(общий зачёт)</t>
    </r>
  </si>
  <si>
    <r>
      <rPr>
        <b/>
        <sz val="14"/>
        <rFont val="Times New Roman"/>
        <family val="1"/>
        <charset val="204"/>
      </rPr>
      <t>КОМАНДНЫЙ ПРИЗ. ДЕТИ</t>
    </r>
    <r>
      <rPr>
        <sz val="12"/>
        <rFont val="Times New Roman"/>
        <family val="1"/>
        <charset val="204"/>
      </rPr>
      <t xml:space="preserve"> (общий зачёт)</t>
    </r>
  </si>
  <si>
    <r>
      <rPr>
        <b/>
        <sz val="14"/>
        <rFont val="Times New Roman"/>
        <family val="1"/>
        <charset val="204"/>
      </rPr>
      <t>ПРЕДВАРИТЕЛЬНЫЙ ПРИЗ А. ДЕТИ</t>
    </r>
    <r>
      <rPr>
        <sz val="12"/>
        <rFont val="Times New Roman"/>
        <family val="1"/>
        <charset val="204"/>
      </rPr>
      <t xml:space="preserve"> (зачёт для всадников на лошадях 4-5 лет)</t>
    </r>
  </si>
  <si>
    <t>КСК "Мечта" / РЭУ им.Плеханова, г.Москва</t>
  </si>
  <si>
    <r>
      <t>МИНДАЛЬ-04</t>
    </r>
    <r>
      <rPr>
        <sz val="10"/>
        <rFont val="Times New Roman"/>
        <family val="1"/>
        <charset val="204"/>
      </rPr>
      <t>, мер., гнед., трак., Россия</t>
    </r>
  </si>
  <si>
    <t>Рожнова В.</t>
  </si>
  <si>
    <t>3 юн.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</si>
</sst>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37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11"/>
      <color indexed="8"/>
      <name val="Calibri"/>
      <family val="2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6"/>
      <name val="Arial"/>
      <family val="2"/>
      <charset val="204"/>
    </font>
    <font>
      <sz val="10"/>
      <name val="Arial Cyr"/>
      <family val="2"/>
    </font>
    <font>
      <b/>
      <sz val="9"/>
      <name val="Times New Roman"/>
      <family val="1"/>
      <charset val="204"/>
    </font>
    <font>
      <sz val="10"/>
      <name val="Arial"/>
      <family val="2"/>
    </font>
    <font>
      <sz val="10"/>
      <name val="Arial Cyr"/>
      <family val="2"/>
      <charset val="204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</font>
    <font>
      <sz val="9"/>
      <color indexed="8"/>
      <name val="Times New Roman"/>
      <family val="1"/>
      <charset val="204"/>
    </font>
    <font>
      <sz val="12"/>
      <name val="Arial"/>
      <family val="2"/>
      <charset val="204"/>
    </font>
    <font>
      <sz val="11"/>
      <color indexed="17"/>
      <name val="Calibri"/>
      <family val="2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4">
    <xf numFmtId="0" fontId="0" fillId="0" borderId="0"/>
    <xf numFmtId="0" fontId="24" fillId="2" borderId="0" applyBorder="0" applyProtection="0"/>
    <xf numFmtId="0" fontId="2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18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8" fillId="0" borderId="0"/>
    <xf numFmtId="0" fontId="2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7" fillId="0" borderId="0"/>
    <xf numFmtId="0" fontId="2" fillId="0" borderId="0"/>
    <xf numFmtId="0" fontId="14" fillId="0" borderId="0"/>
    <xf numFmtId="0" fontId="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4" fillId="0" borderId="0"/>
    <xf numFmtId="0" fontId="14" fillId="0" borderId="0"/>
    <xf numFmtId="0" fontId="30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/>
    <xf numFmtId="0" fontId="29" fillId="0" borderId="0"/>
    <xf numFmtId="0" fontId="2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7" fillId="0" borderId="0"/>
    <xf numFmtId="0" fontId="29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3" fillId="0" borderId="0"/>
    <xf numFmtId="0" fontId="18" fillId="0" borderId="0"/>
    <xf numFmtId="0" fontId="17" fillId="0" borderId="0"/>
    <xf numFmtId="0" fontId="2" fillId="0" borderId="0"/>
    <xf numFmtId="0" fontId="6" fillId="0" borderId="1">
      <alignment horizontal="center" vertical="center"/>
      <protection locked="0"/>
    </xf>
    <xf numFmtId="0" fontId="6" fillId="0" borderId="1">
      <alignment horizontal="center" vertical="center"/>
      <protection locked="0"/>
    </xf>
    <xf numFmtId="0" fontId="6" fillId="0" borderId="1">
      <alignment horizontal="center" vertical="center"/>
      <protection locked="0"/>
    </xf>
    <xf numFmtId="0" fontId="6" fillId="0" borderId="1">
      <alignment horizontal="center" vertical="center"/>
      <protection locked="0"/>
    </xf>
    <xf numFmtId="0" fontId="6" fillId="0" borderId="1">
      <alignment horizontal="center" vertical="center"/>
      <protection locked="0"/>
    </xf>
    <xf numFmtId="0" fontId="3" fillId="0" borderId="0"/>
    <xf numFmtId="0" fontId="1" fillId="0" borderId="0"/>
    <xf numFmtId="0" fontId="1" fillId="0" borderId="0"/>
    <xf numFmtId="0" fontId="2" fillId="0" borderId="0"/>
  </cellStyleXfs>
  <cellXfs count="266">
    <xf numFmtId="0" fontId="0" fillId="0" borderId="0" xfId="0"/>
    <xf numFmtId="0" fontId="2" fillId="0" borderId="0" xfId="0" applyFont="1"/>
    <xf numFmtId="0" fontId="7" fillId="0" borderId="1" xfId="0" applyFont="1" applyFill="1" applyBorder="1" applyAlignment="1">
      <alignment horizontal="left" vertical="center" wrapText="1"/>
    </xf>
    <xf numFmtId="0" fontId="6" fillId="0" borderId="0" xfId="0" applyFont="1"/>
    <xf numFmtId="0" fontId="6" fillId="0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  <xf numFmtId="0" fontId="13" fillId="0" borderId="0" xfId="0" applyFont="1"/>
    <xf numFmtId="0" fontId="10" fillId="0" borderId="0" xfId="0" applyFont="1" applyAlignment="1">
      <alignment vertical="top"/>
    </xf>
    <xf numFmtId="0" fontId="11" fillId="0" borderId="0" xfId="0" applyFont="1" applyAlignment="1"/>
    <xf numFmtId="0" fontId="11" fillId="0" borderId="0" xfId="33" applyFont="1" applyAlignment="1"/>
    <xf numFmtId="0" fontId="11" fillId="0" borderId="0" xfId="33" applyFont="1" applyAlignment="1">
      <alignment wrapText="1"/>
    </xf>
    <xf numFmtId="0" fontId="11" fillId="0" borderId="0" xfId="33" applyFont="1" applyBorder="1" applyAlignment="1">
      <alignment horizontal="left"/>
    </xf>
    <xf numFmtId="0" fontId="10" fillId="0" borderId="0" xfId="33" applyFont="1" applyAlignment="1">
      <alignment horizontal="left"/>
    </xf>
    <xf numFmtId="0" fontId="10" fillId="0" borderId="0" xfId="0" applyFont="1" applyAlignment="1"/>
    <xf numFmtId="0" fontId="4" fillId="0" borderId="0" xfId="0" applyFont="1" applyAlignment="1"/>
    <xf numFmtId="0" fontId="11" fillId="0" borderId="0" xfId="0" applyFont="1" applyFill="1" applyBorder="1" applyAlignment="1">
      <alignment horizontal="left" vertical="top"/>
    </xf>
    <xf numFmtId="0" fontId="11" fillId="0" borderId="0" xfId="0" applyFont="1" applyAlignment="1">
      <alignment vertical="top"/>
    </xf>
    <xf numFmtId="0" fontId="11" fillId="0" borderId="0" xfId="0" applyFont="1" applyAlignment="1">
      <alignment horizontal="left" vertical="top"/>
    </xf>
    <xf numFmtId="0" fontId="4" fillId="0" borderId="0" xfId="0" applyFont="1" applyAlignment="1">
      <alignment vertical="top"/>
    </xf>
    <xf numFmtId="0" fontId="6" fillId="0" borderId="0" xfId="0" applyFont="1" applyAlignment="1"/>
    <xf numFmtId="0" fontId="11" fillId="0" borderId="0" xfId="0" applyFont="1" applyFill="1" applyBorder="1" applyAlignment="1">
      <alignment horizontal="left"/>
    </xf>
    <xf numFmtId="0" fontId="0" fillId="0" borderId="0" xfId="0" applyAlignment="1"/>
    <xf numFmtId="165" fontId="6" fillId="0" borderId="1" xfId="33" applyNumberFormat="1" applyFont="1" applyBorder="1" applyAlignment="1">
      <alignment horizontal="center" vertical="center"/>
    </xf>
    <xf numFmtId="0" fontId="6" fillId="0" borderId="0" xfId="33" applyFont="1" applyBorder="1" applyAlignment="1">
      <alignment horizontal="center" vertical="center"/>
    </xf>
    <xf numFmtId="0" fontId="6" fillId="0" borderId="0" xfId="33" applyNumberFormat="1" applyFont="1" applyBorder="1" applyAlignment="1">
      <alignment horizontal="center" vertical="center"/>
    </xf>
    <xf numFmtId="165" fontId="6" fillId="0" borderId="0" xfId="33" applyNumberFormat="1" applyFont="1" applyBorder="1" applyAlignment="1">
      <alignment horizontal="center" vertical="center"/>
    </xf>
    <xf numFmtId="165" fontId="7" fillId="0" borderId="0" xfId="33" applyNumberFormat="1" applyFont="1" applyBorder="1" applyAlignment="1">
      <alignment horizontal="center" vertical="center"/>
    </xf>
    <xf numFmtId="0" fontId="7" fillId="0" borderId="0" xfId="67" applyFont="1" applyFill="1" applyBorder="1" applyAlignment="1" applyProtection="1">
      <alignment vertical="center" wrapText="1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49" fontId="1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6" fillId="0" borderId="0" xfId="67" applyFont="1" applyFill="1" applyBorder="1" applyAlignment="1" applyProtection="1">
      <alignment horizontal="center" vertical="center" wrapText="1"/>
      <protection locked="0"/>
    </xf>
    <xf numFmtId="0" fontId="2" fillId="0" borderId="0" xfId="33" applyBorder="1" applyAlignment="1">
      <alignment vertical="center"/>
    </xf>
    <xf numFmtId="164" fontId="6" fillId="0" borderId="1" xfId="33" applyNumberFormat="1" applyFont="1" applyBorder="1" applyAlignment="1">
      <alignment horizontal="center" vertical="center"/>
    </xf>
    <xf numFmtId="0" fontId="7" fillId="0" borderId="1" xfId="12" applyFont="1" applyFill="1" applyBorder="1" applyAlignment="1">
      <alignment horizontal="left" vertical="center" wrapText="1"/>
    </xf>
    <xf numFmtId="0" fontId="7" fillId="0" borderId="1" xfId="71" applyFont="1" applyFill="1" applyBorder="1" applyAlignment="1">
      <alignment horizontal="left" vertical="center" wrapText="1"/>
    </xf>
    <xf numFmtId="0" fontId="7" fillId="0" borderId="1" xfId="63" applyFont="1" applyFill="1" applyBorder="1" applyAlignment="1">
      <alignment horizontal="left" vertical="center" wrapText="1"/>
    </xf>
    <xf numFmtId="0" fontId="0" fillId="0" borderId="0" xfId="0" applyFill="1"/>
    <xf numFmtId="0" fontId="6" fillId="0" borderId="2" xfId="45" applyFont="1" applyFill="1" applyBorder="1" applyAlignment="1">
      <alignment horizontal="center" vertical="center"/>
    </xf>
    <xf numFmtId="0" fontId="6" fillId="0" borderId="1" xfId="33" applyFont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7" fillId="0" borderId="1" xfId="34" applyFont="1" applyFill="1" applyBorder="1" applyAlignment="1">
      <alignment horizontal="left" vertical="center" wrapText="1"/>
    </xf>
    <xf numFmtId="0" fontId="31" fillId="0" borderId="1" xfId="0" applyFont="1" applyBorder="1" applyAlignment="1">
      <alignment horizontal="center" vertical="center"/>
    </xf>
    <xf numFmtId="0" fontId="7" fillId="0" borderId="1" xfId="73" applyFont="1" applyFill="1" applyBorder="1" applyAlignment="1">
      <alignment horizontal="left" vertical="center" wrapText="1"/>
    </xf>
    <xf numFmtId="0" fontId="7" fillId="0" borderId="1" xfId="74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49" fontId="32" fillId="0" borderId="1" xfId="0" applyNumberFormat="1" applyFont="1" applyFill="1" applyBorder="1" applyAlignment="1">
      <alignment horizontal="center" vertical="center"/>
    </xf>
    <xf numFmtId="165" fontId="6" fillId="0" borderId="4" xfId="33" applyNumberFormat="1" applyFont="1" applyBorder="1" applyAlignment="1">
      <alignment horizontal="center" vertical="center"/>
    </xf>
    <xf numFmtId="0" fontId="11" fillId="0" borderId="0" xfId="33" applyFont="1" applyFill="1" applyAlignment="1">
      <alignment wrapText="1"/>
    </xf>
    <xf numFmtId="0" fontId="11" fillId="0" borderId="0" xfId="33" applyFont="1" applyFill="1" applyBorder="1" applyAlignment="1">
      <alignment horizontal="left"/>
    </xf>
    <xf numFmtId="0" fontId="10" fillId="0" borderId="0" xfId="33" applyFont="1" applyFill="1" applyAlignment="1">
      <alignment horizontal="left"/>
    </xf>
    <xf numFmtId="0" fontId="10" fillId="0" borderId="0" xfId="0" applyFont="1" applyFill="1" applyAlignment="1"/>
    <xf numFmtId="0" fontId="11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1" fillId="0" borderId="0" xfId="0" applyFont="1" applyFill="1" applyAlignment="1">
      <alignment horizontal="left" vertical="top"/>
    </xf>
    <xf numFmtId="0" fontId="11" fillId="0" borderId="0" xfId="0" applyFont="1" applyFill="1" applyAlignment="1"/>
    <xf numFmtId="0" fontId="11" fillId="0" borderId="0" xfId="0" applyFont="1" applyFill="1" applyAlignment="1">
      <alignment horizontal="left"/>
    </xf>
    <xf numFmtId="0" fontId="10" fillId="0" borderId="5" xfId="33" applyFont="1" applyBorder="1" applyAlignment="1">
      <alignment horizontal="center" vertical="center" textRotation="90"/>
    </xf>
    <xf numFmtId="0" fontId="10" fillId="0" borderId="5" xfId="33" applyFont="1" applyBorder="1" applyAlignment="1">
      <alignment horizontal="center" vertical="center"/>
    </xf>
    <xf numFmtId="165" fontId="7" fillId="0" borderId="4" xfId="33" applyNumberFormat="1" applyFont="1" applyFill="1" applyBorder="1" applyAlignment="1">
      <alignment horizontal="center" vertical="center"/>
    </xf>
    <xf numFmtId="0" fontId="6" fillId="0" borderId="1" xfId="45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left" vertical="center" wrapText="1"/>
    </xf>
    <xf numFmtId="0" fontId="7" fillId="0" borderId="1" xfId="65" applyFont="1" applyFill="1" applyBorder="1" applyAlignment="1">
      <alignment horizontal="left" vertical="center" wrapText="1"/>
    </xf>
    <xf numFmtId="0" fontId="7" fillId="0" borderId="1" xfId="12" applyFont="1" applyFill="1" applyBorder="1" applyAlignment="1" applyProtection="1">
      <alignment horizontal="left" vertical="center" wrapText="1"/>
      <protection locked="0"/>
    </xf>
    <xf numFmtId="0" fontId="6" fillId="0" borderId="1" xfId="33" applyNumberFormat="1" applyFont="1" applyBorder="1" applyAlignment="1">
      <alignment horizontal="center" vertical="center"/>
    </xf>
    <xf numFmtId="165" fontId="7" fillId="0" borderId="1" xfId="33" applyNumberFormat="1" applyFont="1" applyBorder="1" applyAlignment="1">
      <alignment horizontal="center" vertical="center"/>
    </xf>
    <xf numFmtId="165" fontId="7" fillId="0" borderId="1" xfId="33" applyNumberFormat="1" applyFont="1" applyFill="1" applyBorder="1" applyAlignment="1">
      <alignment horizontal="center" vertical="center"/>
    </xf>
    <xf numFmtId="0" fontId="6" fillId="0" borderId="0" xfId="45" applyFont="1" applyFill="1" applyBorder="1" applyAlignment="1">
      <alignment horizontal="center" vertical="center"/>
    </xf>
    <xf numFmtId="0" fontId="10" fillId="0" borderId="0" xfId="33" applyNumberFormat="1" applyFont="1" applyFill="1" applyAlignment="1">
      <alignment horizontal="left"/>
    </xf>
    <xf numFmtId="0" fontId="10" fillId="0" borderId="0" xfId="10" applyFont="1" applyFill="1" applyAlignment="1">
      <alignment wrapText="1"/>
    </xf>
    <xf numFmtId="164" fontId="8" fillId="0" borderId="0" xfId="10" applyNumberFormat="1" applyFont="1" applyFill="1" applyBorder="1" applyAlignment="1">
      <alignment horizontal="center" vertical="center"/>
    </xf>
    <xf numFmtId="0" fontId="22" fillId="0" borderId="0" xfId="45" applyFont="1" applyFill="1" applyBorder="1" applyAlignment="1">
      <alignment horizontal="center" vertical="center"/>
    </xf>
    <xf numFmtId="0" fontId="8" fillId="0" borderId="0" xfId="10" applyFont="1" applyFill="1" applyBorder="1" applyAlignment="1">
      <alignment horizontal="center" vertical="center"/>
    </xf>
    <xf numFmtId="164" fontId="6" fillId="0" borderId="1" xfId="10" applyNumberFormat="1" applyFont="1" applyFill="1" applyBorder="1" applyAlignment="1">
      <alignment horizontal="center" vertical="center"/>
    </xf>
    <xf numFmtId="0" fontId="19" fillId="0" borderId="1" xfId="45" applyFont="1" applyFill="1" applyBorder="1" applyAlignment="1">
      <alignment horizontal="center" vertical="center"/>
    </xf>
    <xf numFmtId="0" fontId="6" fillId="0" borderId="1" xfId="10" applyFont="1" applyFill="1" applyBorder="1" applyAlignment="1">
      <alignment horizontal="center" vertical="center"/>
    </xf>
    <xf numFmtId="0" fontId="31" fillId="0" borderId="0" xfId="0" applyFont="1" applyFill="1" applyBorder="1" applyAlignment="1">
      <alignment horizontal="center" vertical="center"/>
    </xf>
    <xf numFmtId="0" fontId="10" fillId="0" borderId="0" xfId="10" applyFont="1" applyFill="1" applyAlignment="1"/>
    <xf numFmtId="49" fontId="32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6" fillId="0" borderId="0" xfId="68" applyFont="1" applyFill="1" applyBorder="1" applyAlignment="1" applyProtection="1">
      <alignment vertical="center" wrapText="1"/>
      <protection locked="0"/>
    </xf>
    <xf numFmtId="0" fontId="7" fillId="0" borderId="0" xfId="34" applyFont="1" applyFill="1" applyBorder="1" applyAlignment="1">
      <alignment horizontal="left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11" fillId="0" borderId="0" xfId="33" applyFont="1" applyFill="1" applyAlignment="1"/>
    <xf numFmtId="0" fontId="10" fillId="0" borderId="0" xfId="10" applyFont="1" applyFill="1" applyAlignment="1">
      <alignment horizontal="center"/>
    </xf>
    <xf numFmtId="0" fontId="10" fillId="0" borderId="3" xfId="10" applyFont="1" applyFill="1" applyBorder="1" applyAlignment="1">
      <alignment horizontal="center" vertical="center"/>
    </xf>
    <xf numFmtId="0" fontId="10" fillId="0" borderId="3" xfId="33" applyFont="1" applyFill="1" applyBorder="1" applyAlignment="1">
      <alignment horizontal="center" vertical="center" textRotation="90"/>
    </xf>
    <xf numFmtId="0" fontId="7" fillId="0" borderId="4" xfId="0" applyFont="1" applyFill="1" applyBorder="1" applyAlignment="1">
      <alignment horizontal="center" vertical="center"/>
    </xf>
    <xf numFmtId="165" fontId="21" fillId="0" borderId="0" xfId="33" applyNumberFormat="1" applyFont="1" applyFill="1" applyBorder="1" applyAlignment="1">
      <alignment horizontal="center" vertical="center"/>
    </xf>
    <xf numFmtId="165" fontId="9" fillId="0" borderId="0" xfId="33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23" fillId="0" borderId="0" xfId="10" applyFont="1" applyFill="1" applyAlignment="1"/>
    <xf numFmtId="0" fontId="8" fillId="0" borderId="0" xfId="0" applyFont="1" applyFill="1" applyAlignment="1"/>
    <xf numFmtId="0" fontId="7" fillId="0" borderId="1" xfId="66" applyFont="1" applyFill="1" applyBorder="1" applyAlignment="1">
      <alignment horizontal="left" vertical="center" wrapText="1"/>
    </xf>
    <xf numFmtId="0" fontId="6" fillId="0" borderId="1" xfId="12" applyFont="1" applyFill="1" applyBorder="1" applyAlignment="1">
      <alignment horizontal="left" vertical="center" wrapText="1"/>
    </xf>
    <xf numFmtId="0" fontId="6" fillId="0" borderId="1" xfId="12" applyFont="1" applyFill="1" applyBorder="1" applyAlignment="1" applyProtection="1">
      <alignment horizontal="center" vertical="center" wrapText="1"/>
      <protection locked="0"/>
    </xf>
    <xf numFmtId="0" fontId="7" fillId="0" borderId="1" xfId="52" applyFont="1" applyFill="1" applyBorder="1" applyAlignment="1">
      <alignment horizontal="left" vertical="center" wrapText="1"/>
    </xf>
    <xf numFmtId="0" fontId="7" fillId="0" borderId="1" xfId="0" applyFont="1" applyFill="1" applyBorder="1" applyAlignment="1" applyProtection="1">
      <alignment horizontal="left" vertical="center" wrapText="1"/>
      <protection locked="0"/>
    </xf>
    <xf numFmtId="49" fontId="1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vertical="center"/>
    </xf>
    <xf numFmtId="165" fontId="6" fillId="0" borderId="1" xfId="33" applyNumberFormat="1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9" fontId="12" fillId="0" borderId="1" xfId="72" applyNumberFormat="1" applyFont="1" applyFill="1" applyBorder="1" applyAlignment="1">
      <alignment horizontal="center" vertical="center" wrapText="1"/>
    </xf>
    <xf numFmtId="0" fontId="2" fillId="0" borderId="0" xfId="5"/>
    <xf numFmtId="0" fontId="13" fillId="0" borderId="0" xfId="5" applyFont="1"/>
    <xf numFmtId="0" fontId="10" fillId="0" borderId="0" xfId="5" applyFont="1" applyFill="1" applyAlignment="1"/>
    <xf numFmtId="0" fontId="10" fillId="0" borderId="0" xfId="5" applyFont="1" applyAlignment="1"/>
    <xf numFmtId="0" fontId="4" fillId="0" borderId="0" xfId="5" applyFont="1" applyAlignment="1"/>
    <xf numFmtId="0" fontId="11" fillId="0" borderId="0" xfId="5" applyFont="1" applyBorder="1" applyAlignment="1">
      <alignment vertical="center" wrapText="1"/>
    </xf>
    <xf numFmtId="0" fontId="6" fillId="0" borderId="0" xfId="5" applyFont="1" applyFill="1" applyBorder="1" applyAlignment="1">
      <alignment horizontal="center" vertical="center"/>
    </xf>
    <xf numFmtId="0" fontId="7" fillId="0" borderId="0" xfId="5" applyFont="1" applyFill="1" applyBorder="1" applyAlignment="1" applyProtection="1">
      <alignment horizontal="left" vertical="center" wrapText="1"/>
      <protection locked="0"/>
    </xf>
    <xf numFmtId="49" fontId="12" fillId="0" borderId="0" xfId="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5" applyFont="1" applyFill="1" applyBorder="1" applyAlignment="1" applyProtection="1">
      <alignment horizontal="center" vertical="center"/>
      <protection locked="0"/>
    </xf>
    <xf numFmtId="0" fontId="4" fillId="0" borderId="0" xfId="5" applyFont="1" applyAlignment="1">
      <alignment vertical="top"/>
    </xf>
    <xf numFmtId="0" fontId="10" fillId="0" borderId="0" xfId="5" applyFont="1" applyAlignment="1">
      <alignment vertical="top"/>
    </xf>
    <xf numFmtId="0" fontId="11" fillId="0" borderId="0" xfId="5" applyFont="1" applyFill="1" applyBorder="1" applyAlignment="1">
      <alignment horizontal="left" vertical="top"/>
    </xf>
    <xf numFmtId="0" fontId="11" fillId="0" borderId="0" xfId="5" applyFont="1" applyFill="1" applyAlignment="1">
      <alignment vertical="top"/>
    </xf>
    <xf numFmtId="0" fontId="10" fillId="0" borderId="0" xfId="5" applyFont="1" applyFill="1" applyAlignment="1">
      <alignment vertical="top"/>
    </xf>
    <xf numFmtId="0" fontId="11" fillId="0" borderId="0" xfId="5" applyFont="1" applyFill="1" applyAlignment="1">
      <alignment horizontal="left" vertical="top"/>
    </xf>
    <xf numFmtId="0" fontId="2" fillId="0" borderId="0" xfId="5" applyAlignment="1"/>
    <xf numFmtId="0" fontId="6" fillId="0" borderId="0" xfId="5" applyFont="1" applyAlignment="1"/>
    <xf numFmtId="0" fontId="11" fillId="0" borderId="0" xfId="5" applyFont="1" applyFill="1" applyBorder="1" applyAlignment="1">
      <alignment horizontal="left"/>
    </xf>
    <xf numFmtId="0" fontId="11" fillId="0" borderId="0" xfId="5" applyFont="1" applyFill="1" applyAlignment="1"/>
    <xf numFmtId="0" fontId="11" fillId="0" borderId="0" xfId="5" applyFont="1" applyFill="1" applyAlignment="1">
      <alignment horizontal="left"/>
    </xf>
    <xf numFmtId="0" fontId="2" fillId="0" borderId="0" xfId="5" applyFont="1" applyFill="1"/>
    <xf numFmtId="0" fontId="2" fillId="0" borderId="0" xfId="5" applyFont="1"/>
    <xf numFmtId="0" fontId="2" fillId="0" borderId="0" xfId="5" applyFill="1"/>
    <xf numFmtId="0" fontId="7" fillId="0" borderId="1" xfId="33" applyFont="1" applyFill="1" applyBorder="1" applyAlignment="1">
      <alignment horizontal="left" vertical="center" wrapText="1"/>
    </xf>
    <xf numFmtId="49" fontId="32" fillId="0" borderId="1" xfId="6" applyNumberFormat="1" applyFont="1" applyFill="1" applyBorder="1" applyAlignment="1">
      <alignment horizontal="center" vertical="center"/>
    </xf>
    <xf numFmtId="0" fontId="32" fillId="0" borderId="1" xfId="6" applyFont="1" applyFill="1" applyBorder="1" applyAlignment="1">
      <alignment horizontal="center" vertical="center"/>
    </xf>
    <xf numFmtId="0" fontId="6" fillId="0" borderId="1" xfId="12" applyFont="1" applyFill="1" applyBorder="1" applyAlignment="1">
      <alignment horizontal="center" vertical="center"/>
    </xf>
    <xf numFmtId="0" fontId="25" fillId="0" borderId="1" xfId="1" applyFont="1" applyFill="1" applyBorder="1" applyAlignment="1">
      <alignment horizontal="left" vertical="center" wrapText="1"/>
    </xf>
    <xf numFmtId="49" fontId="26" fillId="0" borderId="1" xfId="1" applyNumberFormat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0" fillId="0" borderId="4" xfId="10" applyFont="1" applyFill="1" applyBorder="1"/>
    <xf numFmtId="164" fontId="6" fillId="0" borderId="4" xfId="10" applyNumberFormat="1" applyFont="1" applyFill="1" applyBorder="1" applyAlignment="1">
      <alignment horizontal="center" vertical="center"/>
    </xf>
    <xf numFmtId="0" fontId="19" fillId="0" borderId="4" xfId="45" applyFont="1" applyFill="1" applyBorder="1" applyAlignment="1">
      <alignment horizontal="center" vertical="center"/>
    </xf>
    <xf numFmtId="0" fontId="6" fillId="0" borderId="4" xfId="10" applyFont="1" applyFill="1" applyBorder="1" applyAlignment="1">
      <alignment horizontal="center" vertical="center"/>
    </xf>
    <xf numFmtId="0" fontId="20" fillId="0" borderId="3" xfId="33" applyFont="1" applyFill="1" applyBorder="1" applyAlignment="1">
      <alignment horizontal="center" vertical="center" wrapText="1"/>
    </xf>
    <xf numFmtId="0" fontId="20" fillId="0" borderId="3" xfId="33" applyFont="1" applyFill="1" applyBorder="1" applyAlignment="1">
      <alignment horizontal="center" vertical="center"/>
    </xf>
    <xf numFmtId="0" fontId="32" fillId="0" borderId="1" xfId="0" applyFont="1" applyFill="1" applyBorder="1" applyAlignment="1">
      <alignment horizontal="center" vertical="center" wrapText="1"/>
    </xf>
    <xf numFmtId="0" fontId="7" fillId="0" borderId="1" xfId="64" applyFont="1" applyFill="1" applyBorder="1" applyAlignment="1">
      <alignment horizontal="left" vertical="center" wrapText="1"/>
    </xf>
    <xf numFmtId="0" fontId="31" fillId="0" borderId="9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8" xfId="0" applyFont="1" applyBorder="1" applyAlignment="1">
      <alignment vertical="center"/>
    </xf>
    <xf numFmtId="0" fontId="31" fillId="0" borderId="1" xfId="12" applyFont="1" applyFill="1" applyBorder="1" applyAlignment="1">
      <alignment horizontal="center" vertical="center"/>
    </xf>
    <xf numFmtId="0" fontId="7" fillId="0" borderId="1" xfId="80" applyFont="1" applyFill="1" applyBorder="1" applyAlignment="1">
      <alignment horizontal="left" vertical="center" wrapText="1"/>
    </xf>
    <xf numFmtId="49" fontId="32" fillId="0" borderId="1" xfId="12" applyNumberFormat="1" applyFont="1" applyFill="1" applyBorder="1" applyAlignment="1">
      <alignment horizontal="center" vertical="center"/>
    </xf>
    <xf numFmtId="0" fontId="31" fillId="0" borderId="1" xfId="83" applyFont="1" applyFill="1" applyBorder="1" applyAlignment="1">
      <alignment horizontal="center" vertical="center"/>
    </xf>
    <xf numFmtId="49" fontId="26" fillId="0" borderId="1" xfId="12" applyNumberFormat="1" applyFont="1" applyFill="1" applyBorder="1" applyAlignment="1">
      <alignment horizontal="center" vertical="center"/>
    </xf>
    <xf numFmtId="0" fontId="19" fillId="0" borderId="1" xfId="12" applyFont="1" applyFill="1" applyBorder="1" applyAlignment="1">
      <alignment horizontal="center" vertical="center" wrapText="1"/>
    </xf>
    <xf numFmtId="0" fontId="6" fillId="0" borderId="1" xfId="73" applyFont="1" applyFill="1" applyBorder="1" applyAlignment="1">
      <alignment horizontal="left" vertical="center" wrapText="1"/>
    </xf>
    <xf numFmtId="0" fontId="8" fillId="0" borderId="0" xfId="5" applyFont="1" applyAlignment="1">
      <alignment horizontal="center" vertical="center"/>
    </xf>
    <xf numFmtId="0" fontId="33" fillId="0" borderId="1" xfId="73" applyFont="1" applyFill="1" applyBorder="1" applyAlignment="1">
      <alignment horizontal="left" vertical="center" wrapText="1"/>
    </xf>
    <xf numFmtId="0" fontId="10" fillId="0" borderId="21" xfId="5" applyFont="1" applyBorder="1"/>
    <xf numFmtId="0" fontId="7" fillId="0" borderId="8" xfId="5" applyFont="1" applyBorder="1" applyAlignment="1">
      <alignment horizontal="center" vertical="center"/>
    </xf>
    <xf numFmtId="0" fontId="10" fillId="0" borderId="1" xfId="33" applyFont="1" applyBorder="1" applyAlignment="1">
      <alignment horizontal="center" vertical="center" textRotation="90"/>
    </xf>
    <xf numFmtId="0" fontId="10" fillId="0" borderId="1" xfId="33" applyFont="1" applyBorder="1" applyAlignment="1">
      <alignment horizontal="center" vertical="center"/>
    </xf>
    <xf numFmtId="164" fontId="6" fillId="0" borderId="1" xfId="33" applyNumberFormat="1" applyFont="1" applyFill="1" applyBorder="1" applyAlignment="1">
      <alignment horizontal="center" vertical="center"/>
    </xf>
    <xf numFmtId="0" fontId="6" fillId="0" borderId="1" xfId="33" applyFont="1" applyFill="1" applyBorder="1" applyAlignment="1">
      <alignment horizontal="center" vertical="center"/>
    </xf>
    <xf numFmtId="0" fontId="7" fillId="0" borderId="8" xfId="5" applyFont="1" applyFill="1" applyBorder="1" applyAlignment="1">
      <alignment horizontal="center" vertical="center"/>
    </xf>
    <xf numFmtId="0" fontId="6" fillId="0" borderId="22" xfId="45" applyFont="1" applyFill="1" applyBorder="1" applyAlignment="1">
      <alignment horizontal="center" vertical="center"/>
    </xf>
    <xf numFmtId="164" fontId="6" fillId="0" borderId="19" xfId="10" applyNumberFormat="1" applyFont="1" applyFill="1" applyBorder="1" applyAlignment="1">
      <alignment horizontal="center" vertical="center"/>
    </xf>
    <xf numFmtId="165" fontId="7" fillId="0" borderId="19" xfId="33" applyNumberFormat="1" applyFont="1" applyFill="1" applyBorder="1" applyAlignment="1">
      <alignment horizontal="center" vertical="center"/>
    </xf>
    <xf numFmtId="0" fontId="6" fillId="0" borderId="19" xfId="10" applyFont="1" applyFill="1" applyBorder="1" applyAlignment="1">
      <alignment horizontal="center" vertical="center"/>
    </xf>
    <xf numFmtId="49" fontId="12" fillId="0" borderId="1" xfId="68" applyNumberFormat="1" applyFont="1" applyFill="1" applyBorder="1" applyAlignment="1" applyProtection="1">
      <alignment horizontal="center" vertical="center" wrapText="1"/>
      <protection locked="0"/>
    </xf>
    <xf numFmtId="0" fontId="19" fillId="0" borderId="1" xfId="0" applyFont="1" applyFill="1" applyBorder="1" applyAlignment="1" applyProtection="1">
      <alignment horizontal="left" vertical="center" wrapText="1"/>
      <protection locked="0"/>
    </xf>
    <xf numFmtId="0" fontId="6" fillId="0" borderId="1" xfId="71" applyFont="1" applyFill="1" applyBorder="1" applyAlignment="1">
      <alignment horizontal="center" vertical="center" wrapText="1"/>
    </xf>
    <xf numFmtId="0" fontId="6" fillId="0" borderId="9" xfId="33" applyFont="1" applyFill="1" applyBorder="1" applyAlignment="1">
      <alignment horizontal="center" vertical="center" wrapText="1"/>
    </xf>
    <xf numFmtId="0" fontId="6" fillId="0" borderId="1" xfId="33" applyFont="1" applyFill="1" applyBorder="1" applyAlignment="1">
      <alignment horizontal="center" vertical="center" wrapText="1"/>
    </xf>
    <xf numFmtId="0" fontId="7" fillId="0" borderId="1" xfId="72" applyFont="1" applyFill="1" applyBorder="1" applyAlignment="1">
      <alignment vertical="center" wrapText="1"/>
    </xf>
    <xf numFmtId="49" fontId="6" fillId="0" borderId="1" xfId="73" applyNumberFormat="1" applyFont="1" applyFill="1" applyBorder="1" applyAlignment="1">
      <alignment horizontal="center" vertical="center" wrapText="1"/>
    </xf>
    <xf numFmtId="49" fontId="12" fillId="0" borderId="1" xfId="65" applyNumberFormat="1" applyFont="1" applyFill="1" applyBorder="1" applyAlignment="1">
      <alignment horizontal="center" vertical="center" wrapText="1"/>
    </xf>
    <xf numFmtId="0" fontId="6" fillId="0" borderId="1" xfId="65" applyFont="1" applyFill="1" applyBorder="1" applyAlignment="1">
      <alignment horizontal="center" vertical="center" wrapText="1"/>
    </xf>
    <xf numFmtId="49" fontId="12" fillId="0" borderId="1" xfId="71" applyNumberFormat="1" applyFont="1" applyFill="1" applyBorder="1" applyAlignment="1">
      <alignment horizontal="center" vertical="center" wrapText="1"/>
    </xf>
    <xf numFmtId="0" fontId="6" fillId="0" borderId="4" xfId="45" applyFont="1" applyFill="1" applyBorder="1" applyAlignment="1">
      <alignment horizontal="center" vertical="center"/>
    </xf>
    <xf numFmtId="164" fontId="6" fillId="0" borderId="4" xfId="33" applyNumberFormat="1" applyFont="1" applyBorder="1" applyAlignment="1">
      <alignment horizontal="center" vertical="center"/>
    </xf>
    <xf numFmtId="0" fontId="6" fillId="0" borderId="4" xfId="33" applyNumberFormat="1" applyFont="1" applyBorder="1" applyAlignment="1">
      <alignment horizontal="center" vertical="center"/>
    </xf>
    <xf numFmtId="0" fontId="6" fillId="0" borderId="4" xfId="33" applyFont="1" applyBorder="1" applyAlignment="1">
      <alignment horizontal="center" vertical="center"/>
    </xf>
    <xf numFmtId="0" fontId="31" fillId="0" borderId="3" xfId="0" applyFont="1" applyFill="1" applyBorder="1" applyAlignment="1">
      <alignment horizontal="center" vertical="center"/>
    </xf>
    <xf numFmtId="49" fontId="32" fillId="0" borderId="3" xfId="0" applyNumberFormat="1" applyFont="1" applyFill="1" applyBorder="1" applyAlignment="1">
      <alignment horizontal="center" vertical="center"/>
    </xf>
    <xf numFmtId="0" fontId="32" fillId="0" borderId="3" xfId="0" applyFont="1" applyFill="1" applyBorder="1" applyAlignment="1">
      <alignment horizontal="center" vertical="center"/>
    </xf>
    <xf numFmtId="0" fontId="19" fillId="0" borderId="19" xfId="45" applyFont="1" applyFill="1" applyBorder="1" applyAlignment="1">
      <alignment horizontal="center" vertical="center"/>
    </xf>
    <xf numFmtId="0" fontId="31" fillId="0" borderId="11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3" xfId="63" applyFont="1" applyFill="1" applyBorder="1" applyAlignment="1">
      <alignment horizontal="left" vertical="center" wrapText="1"/>
    </xf>
    <xf numFmtId="49" fontId="12" fillId="0" borderId="3" xfId="0" applyNumberFormat="1" applyFont="1" applyFill="1" applyBorder="1" applyAlignment="1">
      <alignment horizontal="center" vertical="center"/>
    </xf>
    <xf numFmtId="49" fontId="6" fillId="0" borderId="3" xfId="70" applyNumberFormat="1" applyFont="1" applyFill="1" applyBorder="1" applyAlignment="1">
      <alignment horizontal="center" vertical="center" wrapText="1"/>
    </xf>
    <xf numFmtId="0" fontId="7" fillId="0" borderId="3" xfId="33" applyFont="1" applyFill="1" applyBorder="1" applyAlignment="1">
      <alignment horizontal="left" vertical="center" wrapText="1"/>
    </xf>
    <xf numFmtId="0" fontId="11" fillId="0" borderId="1" xfId="10" applyFont="1" applyFill="1" applyBorder="1" applyAlignment="1">
      <alignment horizontal="center" vertical="center" textRotation="90" wrapText="1"/>
    </xf>
    <xf numFmtId="0" fontId="10" fillId="0" borderId="1" xfId="10" applyFont="1" applyFill="1" applyBorder="1"/>
    <xf numFmtId="0" fontId="8" fillId="0" borderId="9" xfId="45" applyFont="1" applyFill="1" applyBorder="1" applyAlignment="1">
      <alignment horizontal="center" vertical="center"/>
    </xf>
    <xf numFmtId="0" fontId="8" fillId="0" borderId="10" xfId="45" applyFont="1" applyFill="1" applyBorder="1" applyAlignment="1">
      <alignment horizontal="center" vertical="center"/>
    </xf>
    <xf numFmtId="0" fontId="8" fillId="0" borderId="8" xfId="45" applyFont="1" applyFill="1" applyBorder="1" applyAlignment="1">
      <alignment horizontal="center" vertical="center"/>
    </xf>
    <xf numFmtId="0" fontId="8" fillId="0" borderId="12" xfId="45" applyFont="1" applyFill="1" applyBorder="1" applyAlignment="1">
      <alignment horizontal="center" vertical="center"/>
    </xf>
    <xf numFmtId="0" fontId="8" fillId="0" borderId="6" xfId="45" applyFont="1" applyFill="1" applyBorder="1" applyAlignment="1">
      <alignment horizontal="center" vertical="center"/>
    </xf>
    <xf numFmtId="0" fontId="8" fillId="0" borderId="20" xfId="45" applyFont="1" applyFill="1" applyBorder="1" applyAlignment="1">
      <alignment horizontal="center" vertical="center"/>
    </xf>
    <xf numFmtId="0" fontId="11" fillId="0" borderId="1" xfId="10" applyFont="1" applyFill="1" applyBorder="1" applyAlignment="1">
      <alignment horizontal="center" vertical="center" wrapText="1"/>
    </xf>
    <xf numFmtId="0" fontId="11" fillId="0" borderId="3" xfId="10" applyFont="1" applyFill="1" applyBorder="1" applyAlignment="1">
      <alignment horizontal="center" vertical="center" wrapText="1"/>
    </xf>
    <xf numFmtId="0" fontId="15" fillId="0" borderId="1" xfId="10" applyFont="1" applyFill="1" applyBorder="1" applyAlignment="1">
      <alignment horizontal="center" vertical="center" textRotation="90" wrapText="1"/>
    </xf>
    <xf numFmtId="0" fontId="15" fillId="0" borderId="3" xfId="10" applyFont="1" applyFill="1" applyBorder="1" applyAlignment="1">
      <alignment horizontal="center" vertical="center" textRotation="90" wrapText="1"/>
    </xf>
    <xf numFmtId="0" fontId="15" fillId="0" borderId="19" xfId="10" applyFont="1" applyFill="1" applyBorder="1" applyAlignment="1">
      <alignment horizontal="center" vertical="center" textRotation="90" wrapText="1"/>
    </xf>
    <xf numFmtId="0" fontId="11" fillId="0" borderId="1" xfId="33" applyFont="1" applyFill="1" applyBorder="1" applyAlignment="1">
      <alignment horizontal="center" vertical="center" wrapText="1"/>
    </xf>
    <xf numFmtId="0" fontId="4" fillId="0" borderId="3" xfId="10" applyFont="1" applyFill="1" applyBorder="1" applyAlignment="1"/>
    <xf numFmtId="0" fontId="10" fillId="0" borderId="0" xfId="0" applyFont="1" applyFill="1" applyAlignment="1">
      <alignment horizontal="center" vertical="center"/>
    </xf>
    <xf numFmtId="0" fontId="11" fillId="0" borderId="6" xfId="10" applyFont="1" applyFill="1" applyBorder="1" applyAlignment="1">
      <alignment horizontal="right"/>
    </xf>
    <xf numFmtId="0" fontId="11" fillId="0" borderId="3" xfId="10" applyFont="1" applyFill="1" applyBorder="1" applyAlignment="1">
      <alignment horizontal="center" vertical="center" textRotation="90" wrapText="1"/>
    </xf>
    <xf numFmtId="0" fontId="11" fillId="0" borderId="1" xfId="69" applyFont="1" applyFill="1" applyBorder="1" applyAlignment="1" applyProtection="1">
      <alignment horizontal="center" vertical="center" textRotation="90" wrapText="1"/>
      <protection locked="0"/>
    </xf>
    <xf numFmtId="0" fontId="11" fillId="0" borderId="3" xfId="69" applyFont="1" applyFill="1" applyBorder="1" applyAlignment="1" applyProtection="1">
      <alignment horizontal="center" vertical="center" textRotation="90" wrapText="1"/>
      <protection locked="0"/>
    </xf>
    <xf numFmtId="0" fontId="11" fillId="0" borderId="19" xfId="1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5" applyFont="1" applyAlignment="1">
      <alignment horizontal="center" vertical="center"/>
    </xf>
    <xf numFmtId="0" fontId="28" fillId="0" borderId="0" xfId="5" applyFont="1" applyAlignment="1">
      <alignment horizontal="center" vertical="center"/>
    </xf>
    <xf numFmtId="0" fontId="10" fillId="0" borderId="0" xfId="5" applyFont="1" applyAlignment="1">
      <alignment horizontal="center" vertical="center"/>
    </xf>
    <xf numFmtId="0" fontId="27" fillId="0" borderId="0" xfId="5" applyFont="1" applyAlignment="1">
      <alignment horizontal="center" vertical="center"/>
    </xf>
    <xf numFmtId="0" fontId="11" fillId="0" borderId="0" xfId="5" applyFont="1" applyBorder="1" applyAlignment="1">
      <alignment horizontal="right"/>
    </xf>
    <xf numFmtId="0" fontId="11" fillId="0" borderId="1" xfId="5" applyFont="1" applyFill="1" applyBorder="1" applyAlignment="1">
      <alignment horizontal="center" vertical="center" wrapText="1"/>
    </xf>
    <xf numFmtId="0" fontId="11" fillId="0" borderId="1" xfId="33" applyFont="1" applyBorder="1" applyAlignment="1">
      <alignment horizontal="center" vertical="center" wrapText="1"/>
    </xf>
    <xf numFmtId="0" fontId="8" fillId="0" borderId="1" xfId="33" applyFont="1" applyBorder="1" applyAlignment="1">
      <alignment horizontal="center" vertical="center"/>
    </xf>
    <xf numFmtId="0" fontId="11" fillId="0" borderId="8" xfId="5" applyFont="1" applyBorder="1" applyAlignment="1">
      <alignment horizontal="center" vertical="center" textRotation="90" wrapText="1"/>
    </xf>
    <xf numFmtId="0" fontId="10" fillId="0" borderId="21" xfId="5" applyFont="1" applyBorder="1"/>
    <xf numFmtId="0" fontId="10" fillId="0" borderId="1" xfId="5" applyFont="1" applyFill="1" applyBorder="1" applyAlignment="1"/>
    <xf numFmtId="0" fontId="11" fillId="0" borderId="1" xfId="33" applyFont="1" applyBorder="1" applyAlignment="1">
      <alignment horizontal="center" vertical="center" textRotation="90" wrapText="1"/>
    </xf>
    <xf numFmtId="0" fontId="15" fillId="0" borderId="1" xfId="10" applyFont="1" applyBorder="1" applyAlignment="1">
      <alignment horizontal="center" vertical="center" textRotation="90" wrapText="1"/>
    </xf>
    <xf numFmtId="0" fontId="11" fillId="0" borderId="1" xfId="10" applyFont="1" applyBorder="1" applyAlignment="1">
      <alignment horizontal="center" vertical="center" wrapText="1"/>
    </xf>
    <xf numFmtId="0" fontId="27" fillId="0" borderId="1" xfId="33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11" fillId="0" borderId="13" xfId="33" applyFont="1" applyBorder="1" applyAlignment="1">
      <alignment horizontal="center" vertical="center" textRotation="90" wrapText="1"/>
    </xf>
    <xf numFmtId="0" fontId="11" fillId="0" borderId="7" xfId="33" applyFont="1" applyBorder="1" applyAlignment="1">
      <alignment horizontal="center" vertical="center" textRotation="90" wrapText="1"/>
    </xf>
    <xf numFmtId="0" fontId="11" fillId="0" borderId="13" xfId="33" applyFont="1" applyBorder="1" applyAlignment="1">
      <alignment horizontal="center" vertical="center" wrapText="1"/>
    </xf>
    <xf numFmtId="0" fontId="11" fillId="0" borderId="7" xfId="33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4" xfId="0" applyFont="1" applyBorder="1" applyAlignment="1"/>
    <xf numFmtId="0" fontId="11" fillId="0" borderId="11" xfId="10" applyFont="1" applyBorder="1" applyAlignment="1">
      <alignment horizontal="center" vertical="center" textRotation="90" wrapText="1"/>
    </xf>
    <xf numFmtId="0" fontId="11" fillId="0" borderId="12" xfId="1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/>
    </xf>
    <xf numFmtId="0" fontId="15" fillId="0" borderId="3" xfId="10" applyFont="1" applyBorder="1" applyAlignment="1">
      <alignment horizontal="center" vertical="center" textRotation="90" wrapText="1"/>
    </xf>
    <xf numFmtId="0" fontId="15" fillId="0" borderId="4" xfId="10" applyFont="1" applyBorder="1" applyAlignment="1">
      <alignment horizontal="center" vertical="center" textRotation="90" wrapText="1"/>
    </xf>
    <xf numFmtId="0" fontId="11" fillId="0" borderId="3" xfId="10" applyFont="1" applyBorder="1" applyAlignment="1">
      <alignment horizontal="center" vertical="center" wrapText="1"/>
    </xf>
    <xf numFmtId="0" fontId="11" fillId="0" borderId="4" xfId="1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/>
    </xf>
    <xf numFmtId="0" fontId="11" fillId="0" borderId="3" xfId="10" applyFont="1" applyBorder="1" applyAlignment="1">
      <alignment horizontal="center" vertical="center" textRotation="90" wrapText="1"/>
    </xf>
    <xf numFmtId="0" fontId="11" fillId="0" borderId="4" xfId="10" applyFont="1" applyBorder="1" applyAlignment="1">
      <alignment horizontal="center" vertical="center" textRotation="90" wrapText="1"/>
    </xf>
    <xf numFmtId="0" fontId="11" fillId="0" borderId="4" xfId="0" applyFont="1" applyBorder="1" applyAlignment="1">
      <alignment horizontal="center" vertical="center" wrapText="1"/>
    </xf>
    <xf numFmtId="0" fontId="11" fillId="0" borderId="17" xfId="33" applyFont="1" applyBorder="1" applyAlignment="1">
      <alignment horizontal="center" vertical="center" wrapText="1"/>
    </xf>
    <xf numFmtId="0" fontId="11" fillId="0" borderId="18" xfId="33" applyFont="1" applyBorder="1" applyAlignment="1">
      <alignment horizontal="center" vertical="center" wrapText="1"/>
    </xf>
    <xf numFmtId="0" fontId="11" fillId="0" borderId="14" xfId="33" applyFont="1" applyBorder="1" applyAlignment="1">
      <alignment horizontal="center" vertical="center" wrapText="1"/>
    </xf>
    <xf numFmtId="0" fontId="11" fillId="0" borderId="15" xfId="33" applyFont="1" applyBorder="1" applyAlignment="1">
      <alignment horizontal="center" vertical="center" wrapText="1"/>
    </xf>
    <xf numFmtId="0" fontId="11" fillId="0" borderId="16" xfId="33" applyFont="1" applyBorder="1" applyAlignment="1">
      <alignment horizontal="center" vertical="center" wrapText="1"/>
    </xf>
    <xf numFmtId="0" fontId="36" fillId="0" borderId="1" xfId="45" applyFont="1" applyFill="1" applyBorder="1" applyAlignment="1">
      <alignment horizontal="center" vertical="center"/>
    </xf>
    <xf numFmtId="0" fontId="8" fillId="0" borderId="1" xfId="45" applyFont="1" applyFill="1" applyBorder="1" applyAlignment="1">
      <alignment horizontal="center" vertical="center"/>
    </xf>
  </cellXfs>
  <cellStyles count="84">
    <cellStyle name="Excel_BuiltIn_Пояснение" xfId="1"/>
    <cellStyle name="Normal 2" xfId="2"/>
    <cellStyle name="Обычный" xfId="0" builtinId="0"/>
    <cellStyle name="Обычный 10 2" xfId="3"/>
    <cellStyle name="Обычный 10 3" xfId="4"/>
    <cellStyle name="Обычный 11 10" xfId="5"/>
    <cellStyle name="Обычный 11 2" xfId="81"/>
    <cellStyle name="Обычный 13" xfId="82"/>
    <cellStyle name="Обычный 14" xfId="6"/>
    <cellStyle name="Обычный 15" xfId="7"/>
    <cellStyle name="Обычный 2" xfId="8"/>
    <cellStyle name="Обычный 2 11" xfId="9"/>
    <cellStyle name="Обычный 2 2" xfId="10"/>
    <cellStyle name="Обычный 2 2 10" xfId="11"/>
    <cellStyle name="Обычный 2 2 12" xfId="83"/>
    <cellStyle name="Обычный 2 2 2" xfId="12"/>
    <cellStyle name="Обычный 2 2 3" xfId="13"/>
    <cellStyle name="Обычный 2 2 4" xfId="14"/>
    <cellStyle name="Обычный 2 2 5" xfId="15"/>
    <cellStyle name="Обычный 2 2 6" xfId="16"/>
    <cellStyle name="Обычный 2 2 7" xfId="17"/>
    <cellStyle name="Обычный 2 2 8" xfId="18"/>
    <cellStyle name="Обычный 2 2 9" xfId="19"/>
    <cellStyle name="Обычный 2 3" xfId="20"/>
    <cellStyle name="Обычный 2 3 2" xfId="21"/>
    <cellStyle name="Обычный 2 4" xfId="22"/>
    <cellStyle name="Обычный 2 4 2" xfId="23"/>
    <cellStyle name="Обычный 2 4 3" xfId="24"/>
    <cellStyle name="Обычный 2 4 4" xfId="25"/>
    <cellStyle name="Обычный 2 4 5" xfId="26"/>
    <cellStyle name="Обычный 2 4 6" xfId="27"/>
    <cellStyle name="Обычный 2 5" xfId="28"/>
    <cellStyle name="Обычный 2 6" xfId="29"/>
    <cellStyle name="Обычный 2 7" xfId="30"/>
    <cellStyle name="Обычный 2 8" xfId="31"/>
    <cellStyle name="Обычный 2_Выездка ноябрь 2010 г." xfId="32"/>
    <cellStyle name="Обычный 3" xfId="33"/>
    <cellStyle name="Обычный 3 2" xfId="34"/>
    <cellStyle name="Обычный 3 2 2" xfId="35"/>
    <cellStyle name="Обычный 3 2 2 2" xfId="36"/>
    <cellStyle name="Обычный 3 2 2 3" xfId="37"/>
    <cellStyle name="Обычный 3 2 2 4" xfId="38"/>
    <cellStyle name="Обычный 3 2 2 5" xfId="39"/>
    <cellStyle name="Обычный 3 2 2 6" xfId="40"/>
    <cellStyle name="Обычный 3 2 2 7" xfId="41"/>
    <cellStyle name="Обычный 3 2 2 7 2" xfId="42"/>
    <cellStyle name="Обычный 3 3 2" xfId="43"/>
    <cellStyle name="Обычный 3 4" xfId="44"/>
    <cellStyle name="Обычный 4" xfId="45"/>
    <cellStyle name="Обычный 4 2" xfId="46"/>
    <cellStyle name="Обычный 4 2 2" xfId="47"/>
    <cellStyle name="Обычный 5" xfId="48"/>
    <cellStyle name="Обычный 6" xfId="49"/>
    <cellStyle name="Обычный 6 2" xfId="50"/>
    <cellStyle name="Обычный 6 2 2" xfId="51"/>
    <cellStyle name="Обычный 6 3" xfId="52"/>
    <cellStyle name="Обычный 6 3 2" xfId="53"/>
    <cellStyle name="Обычный 6 4" xfId="54"/>
    <cellStyle name="Обычный 7 2" xfId="55"/>
    <cellStyle name="Обычный 7 3" xfId="56"/>
    <cellStyle name="Обычный 7 4" xfId="57"/>
    <cellStyle name="Обычный 7 5" xfId="58"/>
    <cellStyle name="Обычный 7 6" xfId="59"/>
    <cellStyle name="Обычный 8" xfId="60"/>
    <cellStyle name="Обычный 8 2" xfId="61"/>
    <cellStyle name="Обычный 9" xfId="62"/>
    <cellStyle name="Обычный_Выездка ноябрь 2010 г. 2 2 2" xfId="63"/>
    <cellStyle name="Обычный_Выездка ноябрь 2010 г. 2 2 2 2 2" xfId="80"/>
    <cellStyle name="Обычный_Детские выездка.xls5" xfId="64"/>
    <cellStyle name="Обычный_Детские выездка.xls5_старт фаворит" xfId="65"/>
    <cellStyle name="Обычный_конкур f 2" xfId="66"/>
    <cellStyle name="Обычный_конкур1" xfId="67"/>
    <cellStyle name="Обычный_конкур1 2" xfId="68"/>
    <cellStyle name="Обычный_Лист Microsoft Excel" xfId="69"/>
    <cellStyle name="Обычный_Лист1 2" xfId="70"/>
    <cellStyle name="Обычный_Лист1 2 2 2" xfId="71"/>
    <cellStyle name="Обычный_Россия (В) юниоры" xfId="72"/>
    <cellStyle name="Обычный_Тех.рез.езда молод.лош." xfId="73"/>
    <cellStyle name="Обычный_ЧМ выездка" xfId="74"/>
    <cellStyle name="то" xfId="75"/>
    <cellStyle name="то 2" xfId="76"/>
    <cellStyle name="то 3" xfId="77"/>
    <cellStyle name="то 4" xfId="78"/>
    <cellStyle name="то 5" xfId="7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4</xdr:col>
      <xdr:colOff>361950</xdr:colOff>
      <xdr:row>2</xdr:row>
      <xdr:rowOff>45720</xdr:rowOff>
    </xdr:to>
    <xdr:pic>
      <xdr:nvPicPr>
        <xdr:cNvPr id="179645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314575" cy="800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182880</xdr:colOff>
      <xdr:row>0</xdr:row>
      <xdr:rowOff>0</xdr:rowOff>
    </xdr:from>
    <xdr:to>
      <xdr:col>21</xdr:col>
      <xdr:colOff>552450</xdr:colOff>
      <xdr:row>3</xdr:row>
      <xdr:rowOff>19050</xdr:rowOff>
    </xdr:to>
    <xdr:pic>
      <xdr:nvPicPr>
        <xdr:cNvPr id="179646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55680" y="0"/>
          <a:ext cx="114681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4</xdr:col>
      <xdr:colOff>361950</xdr:colOff>
      <xdr:row>2</xdr:row>
      <xdr:rowOff>45720</xdr:rowOff>
    </xdr:to>
    <xdr:pic>
      <xdr:nvPicPr>
        <xdr:cNvPr id="2" name="Рисунок 2" descr="Конкор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0"/>
          <a:ext cx="2364105" cy="8077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19</xdr:col>
      <xdr:colOff>182880</xdr:colOff>
      <xdr:row>0</xdr:row>
      <xdr:rowOff>0</xdr:rowOff>
    </xdr:from>
    <xdr:to>
      <xdr:col>21</xdr:col>
      <xdr:colOff>552450</xdr:colOff>
      <xdr:row>3</xdr:row>
      <xdr:rowOff>19050</xdr:rowOff>
    </xdr:to>
    <xdr:pic>
      <xdr:nvPicPr>
        <xdr:cNvPr id="3" name="Рисунок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155680" y="0"/>
          <a:ext cx="1146810" cy="1162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5"/>
  <sheetViews>
    <sheetView topLeftCell="A7" workbookViewId="0">
      <selection activeCell="Y12" sqref="Y12"/>
    </sheetView>
  </sheetViews>
  <sheetFormatPr defaultColWidth="9.140625" defaultRowHeight="12.75"/>
  <cols>
    <col min="1" max="1" width="4.7109375" style="107" customWidth="1"/>
    <col min="2" max="2" width="6.7109375" style="107" hidden="1" customWidth="1"/>
    <col min="3" max="3" width="24.7109375" style="130" customWidth="1"/>
    <col min="4" max="4" width="8.7109375" style="130" hidden="1" customWidth="1"/>
    <col min="5" max="5" width="6.7109375" style="130" customWidth="1"/>
    <col min="6" max="6" width="36.7109375" style="130" customWidth="1"/>
    <col min="7" max="7" width="8.7109375" style="130" hidden="1" customWidth="1"/>
    <col min="8" max="8" width="17.7109375" style="130" hidden="1" customWidth="1"/>
    <col min="9" max="9" width="22.7109375" style="130" customWidth="1"/>
    <col min="10" max="10" width="6.7109375" style="107" customWidth="1"/>
    <col min="11" max="11" width="8.7109375" style="107" customWidth="1"/>
    <col min="12" max="12" width="4.7109375" style="107" customWidth="1"/>
    <col min="13" max="13" width="6.7109375" style="107" customWidth="1"/>
    <col min="14" max="14" width="8.7109375" style="107" customWidth="1"/>
    <col min="15" max="15" width="4.7109375" style="107" customWidth="1"/>
    <col min="16" max="16" width="6.7109375" style="107" customWidth="1"/>
    <col min="17" max="17" width="8.7109375" style="107" customWidth="1"/>
    <col min="18" max="20" width="4.7109375" style="107" customWidth="1"/>
    <col min="21" max="21" width="6.7109375" style="107" customWidth="1"/>
    <col min="22" max="22" width="8.7109375" style="107" customWidth="1"/>
    <col min="23" max="23" width="6.7109375" style="107" hidden="1" customWidth="1"/>
    <col min="24" max="16384" width="9.140625" style="107"/>
  </cols>
  <sheetData>
    <row r="1" spans="1:25" ht="30" customHeight="1">
      <c r="A1" s="221" t="s">
        <v>37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</row>
    <row r="2" spans="1:25" s="108" customFormat="1" ht="30" customHeight="1">
      <c r="A2" s="222" t="s">
        <v>87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</row>
    <row r="3" spans="1:25" s="108" customFormat="1" ht="30" customHeight="1">
      <c r="A3" s="221" t="s">
        <v>7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</row>
    <row r="4" spans="1:25" ht="30" customHeight="1">
      <c r="A4" s="221" t="s">
        <v>14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</row>
    <row r="5" spans="1:25" ht="30" customHeight="1">
      <c r="A5" s="224" t="s">
        <v>84</v>
      </c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157"/>
    </row>
    <row r="6" spans="1:25" ht="30" customHeight="1">
      <c r="A6" s="221" t="s">
        <v>56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157"/>
    </row>
    <row r="7" spans="1:25" ht="30" customHeight="1">
      <c r="A7" s="223" t="s">
        <v>183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</row>
    <row r="8" spans="1:25" s="111" customFormat="1" ht="30" customHeight="1">
      <c r="A8" s="9" t="s">
        <v>27</v>
      </c>
      <c r="B8" s="9"/>
      <c r="C8" s="51"/>
      <c r="D8" s="52"/>
      <c r="E8" s="52"/>
      <c r="F8" s="53"/>
      <c r="G8" s="109"/>
      <c r="H8" s="109"/>
      <c r="I8" s="109"/>
      <c r="J8" s="110"/>
      <c r="K8" s="110"/>
      <c r="L8" s="110"/>
      <c r="M8" s="110"/>
      <c r="N8" s="110"/>
      <c r="O8" s="110"/>
      <c r="P8" s="110"/>
      <c r="Q8" s="110"/>
      <c r="R8" s="225" t="s">
        <v>172</v>
      </c>
      <c r="S8" s="225"/>
      <c r="T8" s="225"/>
      <c r="U8" s="225"/>
      <c r="V8" s="225"/>
      <c r="W8" s="225"/>
    </row>
    <row r="9" spans="1:25" ht="20.100000000000001" customHeight="1">
      <c r="A9" s="232" t="s">
        <v>1</v>
      </c>
      <c r="B9" s="212" t="s">
        <v>15</v>
      </c>
      <c r="C9" s="207" t="s">
        <v>12</v>
      </c>
      <c r="D9" s="226" t="s">
        <v>10</v>
      </c>
      <c r="E9" s="194" t="s">
        <v>9</v>
      </c>
      <c r="F9" s="226" t="s">
        <v>13</v>
      </c>
      <c r="G9" s="226" t="s">
        <v>10</v>
      </c>
      <c r="H9" s="226" t="s">
        <v>8</v>
      </c>
      <c r="I9" s="207" t="s">
        <v>4</v>
      </c>
      <c r="J9" s="227" t="s">
        <v>28</v>
      </c>
      <c r="K9" s="227"/>
      <c r="L9" s="227"/>
      <c r="M9" s="227" t="s">
        <v>5</v>
      </c>
      <c r="N9" s="227"/>
      <c r="O9" s="227"/>
      <c r="P9" s="227" t="s">
        <v>29</v>
      </c>
      <c r="Q9" s="227"/>
      <c r="R9" s="227"/>
      <c r="S9" s="233" t="s">
        <v>17</v>
      </c>
      <c r="T9" s="233" t="s">
        <v>18</v>
      </c>
      <c r="U9" s="232" t="s">
        <v>6</v>
      </c>
      <c r="V9" s="234" t="s">
        <v>16</v>
      </c>
      <c r="W9" s="229" t="s">
        <v>32</v>
      </c>
    </row>
    <row r="10" spans="1:25" ht="39.950000000000003" customHeight="1">
      <c r="A10" s="232"/>
      <c r="B10" s="212"/>
      <c r="C10" s="207"/>
      <c r="D10" s="231"/>
      <c r="E10" s="202"/>
      <c r="F10" s="226"/>
      <c r="G10" s="231"/>
      <c r="H10" s="226"/>
      <c r="I10" s="207"/>
      <c r="J10" s="161" t="s">
        <v>11</v>
      </c>
      <c r="K10" s="162" t="s">
        <v>0</v>
      </c>
      <c r="L10" s="161" t="s">
        <v>1</v>
      </c>
      <c r="M10" s="161" t="s">
        <v>11</v>
      </c>
      <c r="N10" s="162" t="s">
        <v>0</v>
      </c>
      <c r="O10" s="161" t="s">
        <v>1</v>
      </c>
      <c r="P10" s="161" t="s">
        <v>11</v>
      </c>
      <c r="Q10" s="162" t="s">
        <v>0</v>
      </c>
      <c r="R10" s="161" t="s">
        <v>1</v>
      </c>
      <c r="S10" s="233"/>
      <c r="T10" s="233"/>
      <c r="U10" s="232"/>
      <c r="V10" s="234"/>
      <c r="W10" s="230"/>
      <c r="Y10" s="112"/>
    </row>
    <row r="11" spans="1:25" ht="25.15" customHeight="1">
      <c r="A11" s="228" t="s">
        <v>53</v>
      </c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  <c r="R11" s="228"/>
      <c r="S11" s="228"/>
      <c r="T11" s="228"/>
      <c r="U11" s="228"/>
      <c r="V11" s="228"/>
      <c r="W11" s="159"/>
      <c r="Y11" s="112"/>
    </row>
    <row r="12" spans="1:25" ht="31.9" customHeight="1">
      <c r="A12" s="63">
        <f t="shared" ref="A12:A17" si="0">RANK(V12,$V$12:$V$17,0)</f>
        <v>1</v>
      </c>
      <c r="B12" s="172">
        <v>1992</v>
      </c>
      <c r="C12" s="36" t="s">
        <v>111</v>
      </c>
      <c r="D12" s="179" t="s">
        <v>112</v>
      </c>
      <c r="E12" s="172" t="s">
        <v>20</v>
      </c>
      <c r="F12" s="145" t="s">
        <v>185</v>
      </c>
      <c r="G12" s="49" t="s">
        <v>41</v>
      </c>
      <c r="H12" s="47" t="s">
        <v>184</v>
      </c>
      <c r="I12" s="48" t="s">
        <v>21</v>
      </c>
      <c r="J12" s="34">
        <v>223</v>
      </c>
      <c r="K12" s="22">
        <f t="shared" ref="K12:K17" si="1">ROUND(J12/3.4,5)</f>
        <v>65.588239999999999</v>
      </c>
      <c r="L12" s="77">
        <f t="shared" ref="L12:L17" si="2">RANK(K12,K$12:K$17,0)</f>
        <v>1</v>
      </c>
      <c r="M12" s="34">
        <v>226.5</v>
      </c>
      <c r="N12" s="22">
        <f t="shared" ref="N12:N17" si="3">ROUND(M12/3.4,5)</f>
        <v>66.617649999999998</v>
      </c>
      <c r="O12" s="77">
        <f t="shared" ref="O12:O17" si="4">RANK(N12,N$12:N$17,0)</f>
        <v>1</v>
      </c>
      <c r="P12" s="34">
        <v>224</v>
      </c>
      <c r="Q12" s="22">
        <f t="shared" ref="Q12:Q17" si="5">ROUND(P12/3.4,5)</f>
        <v>65.882350000000002</v>
      </c>
      <c r="R12" s="77">
        <f t="shared" ref="R12:R17" si="6">RANK(Q12,Q$12:Q$17,0)</f>
        <v>2</v>
      </c>
      <c r="S12" s="40"/>
      <c r="T12" s="40"/>
      <c r="U12" s="34">
        <f t="shared" ref="U12:U17" si="7">J12+M12+P12</f>
        <v>673.5</v>
      </c>
      <c r="V12" s="68">
        <f t="shared" ref="V12:V17" si="8">ROUND(U12/3.4/3,5)</f>
        <v>66.029409999999999</v>
      </c>
      <c r="W12" s="160"/>
    </row>
    <row r="13" spans="1:25" ht="31.9" customHeight="1">
      <c r="A13" s="63">
        <f t="shared" si="0"/>
        <v>2</v>
      </c>
      <c r="B13" s="46">
        <v>1999</v>
      </c>
      <c r="C13" s="158" t="s">
        <v>68</v>
      </c>
      <c r="D13" s="49" t="s">
        <v>69</v>
      </c>
      <c r="E13" s="46" t="s">
        <v>20</v>
      </c>
      <c r="F13" s="96" t="s">
        <v>70</v>
      </c>
      <c r="G13" s="154" t="s">
        <v>71</v>
      </c>
      <c r="H13" s="147" t="s">
        <v>72</v>
      </c>
      <c r="I13" s="155" t="s">
        <v>21</v>
      </c>
      <c r="J13" s="34">
        <v>218.5</v>
      </c>
      <c r="K13" s="22">
        <f t="shared" si="1"/>
        <v>64.264709999999994</v>
      </c>
      <c r="L13" s="77">
        <f t="shared" si="2"/>
        <v>2</v>
      </c>
      <c r="M13" s="34">
        <v>218.5</v>
      </c>
      <c r="N13" s="22">
        <f t="shared" si="3"/>
        <v>64.264709999999994</v>
      </c>
      <c r="O13" s="77">
        <f t="shared" si="4"/>
        <v>2</v>
      </c>
      <c r="P13" s="34">
        <v>225</v>
      </c>
      <c r="Q13" s="22">
        <f t="shared" si="5"/>
        <v>66.176469999999995</v>
      </c>
      <c r="R13" s="77">
        <f t="shared" si="6"/>
        <v>1</v>
      </c>
      <c r="S13" s="40"/>
      <c r="T13" s="40"/>
      <c r="U13" s="34">
        <f t="shared" si="7"/>
        <v>662</v>
      </c>
      <c r="V13" s="68">
        <f t="shared" si="8"/>
        <v>64.901960000000003</v>
      </c>
      <c r="W13" s="160"/>
    </row>
    <row r="14" spans="1:25" ht="31.9" customHeight="1">
      <c r="A14" s="63">
        <f t="shared" si="0"/>
        <v>3</v>
      </c>
      <c r="B14" s="46">
        <v>2004</v>
      </c>
      <c r="C14" s="36" t="s">
        <v>162</v>
      </c>
      <c r="D14" s="49" t="s">
        <v>158</v>
      </c>
      <c r="E14" s="46">
        <v>1</v>
      </c>
      <c r="F14" s="175" t="s">
        <v>159</v>
      </c>
      <c r="G14" s="106" t="s">
        <v>160</v>
      </c>
      <c r="H14" s="47" t="s">
        <v>161</v>
      </c>
      <c r="I14" s="48" t="s">
        <v>191</v>
      </c>
      <c r="J14" s="34">
        <v>211</v>
      </c>
      <c r="K14" s="22">
        <f t="shared" si="1"/>
        <v>62.058819999999997</v>
      </c>
      <c r="L14" s="77">
        <f t="shared" si="2"/>
        <v>4</v>
      </c>
      <c r="M14" s="34">
        <v>213.5</v>
      </c>
      <c r="N14" s="22">
        <f t="shared" si="3"/>
        <v>62.794119999999999</v>
      </c>
      <c r="O14" s="77">
        <f t="shared" si="4"/>
        <v>3</v>
      </c>
      <c r="P14" s="34">
        <v>219</v>
      </c>
      <c r="Q14" s="22">
        <f t="shared" si="5"/>
        <v>64.411760000000001</v>
      </c>
      <c r="R14" s="77">
        <f t="shared" si="6"/>
        <v>3</v>
      </c>
      <c r="S14" s="40"/>
      <c r="T14" s="40"/>
      <c r="U14" s="34">
        <f t="shared" si="7"/>
        <v>643.5</v>
      </c>
      <c r="V14" s="68">
        <f t="shared" si="8"/>
        <v>63.088239999999999</v>
      </c>
      <c r="W14" s="160"/>
    </row>
    <row r="15" spans="1:25" ht="31.9" customHeight="1">
      <c r="A15" s="63">
        <f t="shared" si="0"/>
        <v>4</v>
      </c>
      <c r="B15" s="46">
        <v>1979</v>
      </c>
      <c r="C15" s="36" t="s">
        <v>104</v>
      </c>
      <c r="D15" s="49" t="s">
        <v>105</v>
      </c>
      <c r="E15" s="46">
        <v>1</v>
      </c>
      <c r="F15" s="171" t="s">
        <v>106</v>
      </c>
      <c r="G15" s="49" t="s">
        <v>107</v>
      </c>
      <c r="H15" s="47" t="s">
        <v>108</v>
      </c>
      <c r="I15" s="48" t="s">
        <v>21</v>
      </c>
      <c r="J15" s="34">
        <v>213.5</v>
      </c>
      <c r="K15" s="22">
        <f t="shared" si="1"/>
        <v>62.794119999999999</v>
      </c>
      <c r="L15" s="77">
        <f t="shared" si="2"/>
        <v>3</v>
      </c>
      <c r="M15" s="34">
        <v>198</v>
      </c>
      <c r="N15" s="22">
        <f t="shared" si="3"/>
        <v>58.235289999999999</v>
      </c>
      <c r="O15" s="77">
        <f t="shared" si="4"/>
        <v>5</v>
      </c>
      <c r="P15" s="34">
        <v>204</v>
      </c>
      <c r="Q15" s="22">
        <f t="shared" si="5"/>
        <v>60</v>
      </c>
      <c r="R15" s="77">
        <f t="shared" si="6"/>
        <v>4</v>
      </c>
      <c r="S15" s="40"/>
      <c r="T15" s="40"/>
      <c r="U15" s="34">
        <f t="shared" si="7"/>
        <v>615.5</v>
      </c>
      <c r="V15" s="68">
        <f t="shared" si="8"/>
        <v>60.343139999999998</v>
      </c>
      <c r="W15" s="160"/>
    </row>
    <row r="16" spans="1:25" ht="31.9" customHeight="1">
      <c r="A16" s="63">
        <f t="shared" si="0"/>
        <v>5</v>
      </c>
      <c r="B16" s="46">
        <v>1983</v>
      </c>
      <c r="C16" s="37" t="s">
        <v>137</v>
      </c>
      <c r="D16" s="49" t="s">
        <v>138</v>
      </c>
      <c r="E16" s="46">
        <v>1</v>
      </c>
      <c r="F16" s="45" t="s">
        <v>139</v>
      </c>
      <c r="G16" s="49" t="s">
        <v>140</v>
      </c>
      <c r="H16" s="47" t="s">
        <v>141</v>
      </c>
      <c r="I16" s="48" t="s">
        <v>43</v>
      </c>
      <c r="J16" s="34">
        <v>208</v>
      </c>
      <c r="K16" s="22">
        <f t="shared" si="1"/>
        <v>61.176470000000002</v>
      </c>
      <c r="L16" s="77">
        <f t="shared" si="2"/>
        <v>5</v>
      </c>
      <c r="M16" s="34">
        <v>203.5</v>
      </c>
      <c r="N16" s="22">
        <f t="shared" si="3"/>
        <v>59.852939999999997</v>
      </c>
      <c r="O16" s="77">
        <f t="shared" si="4"/>
        <v>4</v>
      </c>
      <c r="P16" s="34">
        <v>201</v>
      </c>
      <c r="Q16" s="22">
        <f t="shared" si="5"/>
        <v>59.117649999999998</v>
      </c>
      <c r="R16" s="77">
        <f t="shared" si="6"/>
        <v>5</v>
      </c>
      <c r="S16" s="40"/>
      <c r="T16" s="40"/>
      <c r="U16" s="34">
        <f t="shared" si="7"/>
        <v>612.5</v>
      </c>
      <c r="V16" s="68">
        <f t="shared" si="8"/>
        <v>60.049019999999999</v>
      </c>
      <c r="W16" s="160"/>
    </row>
    <row r="17" spans="1:23" ht="31.9" customHeight="1">
      <c r="A17" s="63">
        <f t="shared" si="0"/>
        <v>6</v>
      </c>
      <c r="B17" s="46">
        <v>2003</v>
      </c>
      <c r="C17" s="44" t="s">
        <v>150</v>
      </c>
      <c r="D17" s="49" t="s">
        <v>151</v>
      </c>
      <c r="E17" s="46" t="s">
        <v>20</v>
      </c>
      <c r="F17" s="45" t="s">
        <v>152</v>
      </c>
      <c r="G17" s="49" t="s">
        <v>153</v>
      </c>
      <c r="H17" s="47" t="s">
        <v>154</v>
      </c>
      <c r="I17" s="48" t="s">
        <v>67</v>
      </c>
      <c r="J17" s="34">
        <v>192</v>
      </c>
      <c r="K17" s="22">
        <f t="shared" si="1"/>
        <v>56.470590000000001</v>
      </c>
      <c r="L17" s="77">
        <f t="shared" si="2"/>
        <v>6</v>
      </c>
      <c r="M17" s="34">
        <v>184</v>
      </c>
      <c r="N17" s="22">
        <f t="shared" si="3"/>
        <v>54.117649999999998</v>
      </c>
      <c r="O17" s="77">
        <f t="shared" si="4"/>
        <v>6</v>
      </c>
      <c r="P17" s="34">
        <v>200</v>
      </c>
      <c r="Q17" s="22">
        <f t="shared" si="5"/>
        <v>58.823529999999998</v>
      </c>
      <c r="R17" s="77">
        <f t="shared" si="6"/>
        <v>6</v>
      </c>
      <c r="S17" s="40"/>
      <c r="T17" s="40"/>
      <c r="U17" s="34">
        <f t="shared" si="7"/>
        <v>576</v>
      </c>
      <c r="V17" s="68">
        <f t="shared" si="8"/>
        <v>56.470590000000001</v>
      </c>
      <c r="W17" s="160"/>
    </row>
    <row r="18" spans="1:23" ht="25.15" customHeight="1">
      <c r="A18" s="228" t="s">
        <v>55</v>
      </c>
      <c r="B18" s="228"/>
      <c r="C18" s="228"/>
      <c r="D18" s="228"/>
      <c r="E18" s="228"/>
      <c r="F18" s="228"/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160"/>
    </row>
    <row r="19" spans="1:23" ht="31.9" customHeight="1">
      <c r="A19" s="63">
        <f>RANK(V19,$V$19:$V$20,0)</f>
        <v>1</v>
      </c>
      <c r="B19" s="46">
        <v>1989</v>
      </c>
      <c r="C19" s="97" t="s">
        <v>45</v>
      </c>
      <c r="D19" s="49" t="s">
        <v>46</v>
      </c>
      <c r="E19" s="46">
        <v>2</v>
      </c>
      <c r="F19" s="99" t="s">
        <v>47</v>
      </c>
      <c r="G19" s="49" t="s">
        <v>48</v>
      </c>
      <c r="H19" s="47" t="s">
        <v>49</v>
      </c>
      <c r="I19" s="48" t="s">
        <v>21</v>
      </c>
      <c r="J19" s="34">
        <v>211</v>
      </c>
      <c r="K19" s="22">
        <f>ROUND(J19/3.4,5)</f>
        <v>62.058819999999997</v>
      </c>
      <c r="L19" s="77">
        <f>RANK(K19,K$19:K$20,0)</f>
        <v>1</v>
      </c>
      <c r="M19" s="34">
        <v>214</v>
      </c>
      <c r="N19" s="22">
        <f>ROUND(M19/3.4,5)</f>
        <v>62.941180000000003</v>
      </c>
      <c r="O19" s="77">
        <f>RANK(N19,N$19:N$20,0)</f>
        <v>1</v>
      </c>
      <c r="P19" s="34">
        <v>210</v>
      </c>
      <c r="Q19" s="22">
        <f>ROUND(P19/3.4,5)</f>
        <v>61.764710000000001</v>
      </c>
      <c r="R19" s="77">
        <f>RANK(Q19,Q$19:Q$20,0)</f>
        <v>2</v>
      </c>
      <c r="S19" s="40"/>
      <c r="T19" s="40"/>
      <c r="U19" s="34">
        <f>J19+M19+P19</f>
        <v>635</v>
      </c>
      <c r="V19" s="68">
        <f>ROUND(U19/3.4/3,5)</f>
        <v>62.254899999999999</v>
      </c>
      <c r="W19" s="160"/>
    </row>
    <row r="20" spans="1:23" s="130" customFormat="1" ht="31.9" customHeight="1">
      <c r="A20" s="63">
        <f>RANK(V20,$V$19:$V$20,0)</f>
        <v>2</v>
      </c>
      <c r="B20" s="46">
        <v>1996</v>
      </c>
      <c r="C20" s="37" t="s">
        <v>78</v>
      </c>
      <c r="D20" s="49" t="s">
        <v>79</v>
      </c>
      <c r="E20" s="46" t="s">
        <v>19</v>
      </c>
      <c r="F20" s="64" t="s">
        <v>80</v>
      </c>
      <c r="G20" s="49" t="s">
        <v>81</v>
      </c>
      <c r="H20" s="47" t="s">
        <v>82</v>
      </c>
      <c r="I20" s="48" t="s">
        <v>44</v>
      </c>
      <c r="J20" s="163">
        <v>210.5</v>
      </c>
      <c r="K20" s="103">
        <f>ROUND(J20/3.4,5)</f>
        <v>61.911760000000001</v>
      </c>
      <c r="L20" s="77">
        <f>RANK(K20,K$19:K$20,0)</f>
        <v>2</v>
      </c>
      <c r="M20" s="163">
        <v>206.5</v>
      </c>
      <c r="N20" s="103">
        <f>ROUND(M20/3.4,5)</f>
        <v>60.735289999999999</v>
      </c>
      <c r="O20" s="77">
        <f>RANK(N20,N$19:N$20,0)</f>
        <v>2</v>
      </c>
      <c r="P20" s="163">
        <v>215</v>
      </c>
      <c r="Q20" s="103">
        <f>ROUND(P20/3.4,5)</f>
        <v>63.235289999999999</v>
      </c>
      <c r="R20" s="77">
        <f>RANK(Q20,Q$19:Q$20,0)</f>
        <v>1</v>
      </c>
      <c r="S20" s="164"/>
      <c r="T20" s="164"/>
      <c r="U20" s="163">
        <f>J20+M20+P20</f>
        <v>632</v>
      </c>
      <c r="V20" s="69">
        <f>ROUND(U20/3.4/3,5)</f>
        <v>61.96078</v>
      </c>
      <c r="W20" s="165" t="s">
        <v>40</v>
      </c>
    </row>
    <row r="21" spans="1:23" ht="31.9" customHeight="1">
      <c r="A21" s="23"/>
      <c r="B21" s="23"/>
      <c r="C21" s="27"/>
      <c r="D21" s="113"/>
      <c r="E21" s="113"/>
      <c r="F21" s="114"/>
      <c r="G21" s="115"/>
      <c r="H21" s="116"/>
      <c r="I21" s="32"/>
      <c r="J21" s="24"/>
      <c r="K21" s="25"/>
      <c r="L21" s="24"/>
      <c r="M21" s="24"/>
      <c r="N21" s="25"/>
      <c r="O21" s="24"/>
      <c r="P21" s="24"/>
      <c r="Q21" s="25"/>
      <c r="R21" s="24"/>
      <c r="S21" s="33"/>
      <c r="T21" s="33"/>
      <c r="U21" s="24"/>
      <c r="V21" s="26"/>
      <c r="W21" s="117"/>
    </row>
    <row r="22" spans="1:23" s="117" customFormat="1" ht="30" customHeight="1">
      <c r="A22" s="118"/>
      <c r="B22" s="118"/>
      <c r="C22" s="119" t="s">
        <v>2</v>
      </c>
      <c r="D22" s="120"/>
      <c r="E22" s="120"/>
      <c r="F22" s="121"/>
      <c r="G22" s="121"/>
      <c r="H22" s="122"/>
      <c r="I22" s="55" t="s">
        <v>39</v>
      </c>
      <c r="J22" s="3"/>
      <c r="K22" s="3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23"/>
    </row>
    <row r="23" spans="1:23" s="123" customFormat="1" ht="30" customHeight="1">
      <c r="A23" s="124"/>
      <c r="B23" s="124"/>
      <c r="C23" s="125" t="s">
        <v>3</v>
      </c>
      <c r="D23" s="126"/>
      <c r="E23" s="126"/>
      <c r="F23" s="109"/>
      <c r="G23" s="109"/>
      <c r="H23" s="127"/>
      <c r="I23" s="54" t="s">
        <v>26</v>
      </c>
      <c r="J23" s="3"/>
      <c r="K23" s="3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  <c r="W23" s="107"/>
    </row>
    <row r="24" spans="1:23">
      <c r="C24" s="128"/>
      <c r="D24" s="128"/>
      <c r="E24" s="128"/>
      <c r="F24" s="128"/>
      <c r="G24" s="128"/>
      <c r="H24" s="128"/>
      <c r="I24" s="128"/>
      <c r="J24" s="129"/>
      <c r="K24" s="129"/>
    </row>
    <row r="25" spans="1:23">
      <c r="C25" s="128"/>
      <c r="D25" s="128"/>
      <c r="E25" s="128"/>
      <c r="F25" s="128"/>
      <c r="G25" s="128"/>
      <c r="H25" s="128"/>
      <c r="I25" s="128"/>
      <c r="J25" s="129"/>
      <c r="K25" s="129"/>
    </row>
  </sheetData>
  <sortState ref="A12:Y17">
    <sortCondition ref="A12:A17"/>
  </sortState>
  <mergeCells count="27">
    <mergeCell ref="A18:V18"/>
    <mergeCell ref="A9:A10"/>
    <mergeCell ref="T9:T10"/>
    <mergeCell ref="U9:U10"/>
    <mergeCell ref="M9:O9"/>
    <mergeCell ref="P9:R9"/>
    <mergeCell ref="S9:S10"/>
    <mergeCell ref="B9:B10"/>
    <mergeCell ref="C9:C10"/>
    <mergeCell ref="V9:V10"/>
    <mergeCell ref="R8:W8"/>
    <mergeCell ref="H9:H10"/>
    <mergeCell ref="I9:I10"/>
    <mergeCell ref="J9:L9"/>
    <mergeCell ref="A11:V11"/>
    <mergeCell ref="W9:W10"/>
    <mergeCell ref="G9:G10"/>
    <mergeCell ref="D9:D10"/>
    <mergeCell ref="E9:E10"/>
    <mergeCell ref="F9:F10"/>
    <mergeCell ref="A1:W1"/>
    <mergeCell ref="A2:W2"/>
    <mergeCell ref="A3:W3"/>
    <mergeCell ref="A4:W4"/>
    <mergeCell ref="A7:W7"/>
    <mergeCell ref="A5:V5"/>
    <mergeCell ref="A6:V6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8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9"/>
  <sheetViews>
    <sheetView workbookViewId="0">
      <selection activeCell="S16" sqref="S16"/>
    </sheetView>
  </sheetViews>
  <sheetFormatPr defaultColWidth="9.140625" defaultRowHeight="12.75"/>
  <cols>
    <col min="1" max="1" width="4.7109375" style="107" customWidth="1"/>
    <col min="2" max="2" width="6.7109375" style="107" hidden="1" customWidth="1"/>
    <col min="3" max="3" width="24.7109375" style="130" customWidth="1"/>
    <col min="4" max="4" width="8.7109375" style="130" hidden="1" customWidth="1"/>
    <col min="5" max="5" width="6.7109375" style="130" customWidth="1"/>
    <col min="6" max="6" width="36.7109375" style="130" customWidth="1"/>
    <col min="7" max="7" width="8.7109375" style="130" hidden="1" customWidth="1"/>
    <col min="8" max="8" width="17.7109375" style="130" hidden="1" customWidth="1"/>
    <col min="9" max="9" width="22.7109375" style="130" customWidth="1"/>
    <col min="10" max="10" width="6.7109375" style="107" customWidth="1"/>
    <col min="11" max="11" width="8.7109375" style="107" customWidth="1"/>
    <col min="12" max="12" width="4.7109375" style="107" customWidth="1"/>
    <col min="13" max="13" width="6.7109375" style="107" customWidth="1"/>
    <col min="14" max="14" width="8.7109375" style="107" customWidth="1"/>
    <col min="15" max="15" width="4.7109375" style="107" customWidth="1"/>
    <col min="16" max="16" width="6.7109375" style="107" customWidth="1"/>
    <col min="17" max="17" width="8.7109375" style="107" customWidth="1"/>
    <col min="18" max="20" width="4.7109375" style="107" customWidth="1"/>
    <col min="21" max="21" width="6.7109375" style="107" customWidth="1"/>
    <col min="22" max="22" width="8.7109375" style="107" customWidth="1"/>
    <col min="23" max="23" width="6.7109375" style="107" hidden="1" customWidth="1"/>
    <col min="24" max="16384" width="9.140625" style="107"/>
  </cols>
  <sheetData>
    <row r="1" spans="1:25" ht="30" customHeight="1">
      <c r="A1" s="221" t="s">
        <v>37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</row>
    <row r="2" spans="1:25" s="108" customFormat="1" ht="30" customHeight="1">
      <c r="A2" s="222" t="s">
        <v>87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/>
    </row>
    <row r="3" spans="1:25" s="108" customFormat="1" ht="30" customHeight="1">
      <c r="A3" s="221" t="s">
        <v>7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</row>
    <row r="4" spans="1:25" ht="30" customHeight="1">
      <c r="A4" s="221" t="s">
        <v>14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</row>
    <row r="5" spans="1:25" ht="30" customHeight="1">
      <c r="A5" s="223" t="s">
        <v>183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</row>
    <row r="6" spans="1:25" s="111" customFormat="1" ht="30" customHeight="1">
      <c r="A6" s="9" t="s">
        <v>27</v>
      </c>
      <c r="B6" s="9"/>
      <c r="C6" s="51"/>
      <c r="D6" s="52"/>
      <c r="E6" s="52"/>
      <c r="F6" s="53"/>
      <c r="G6" s="109"/>
      <c r="H6" s="109"/>
      <c r="I6" s="109"/>
      <c r="J6" s="110"/>
      <c r="K6" s="110"/>
      <c r="L6" s="110"/>
      <c r="M6" s="110"/>
      <c r="N6" s="110"/>
      <c r="O6" s="110"/>
      <c r="P6" s="110"/>
      <c r="Q6" s="110"/>
      <c r="R6" s="225" t="s">
        <v>172</v>
      </c>
      <c r="S6" s="225"/>
      <c r="T6" s="225"/>
      <c r="U6" s="225"/>
      <c r="V6" s="225"/>
      <c r="W6" s="225"/>
    </row>
    <row r="7" spans="1:25" ht="20.100000000000001" customHeight="1">
      <c r="A7" s="232" t="s">
        <v>1</v>
      </c>
      <c r="B7" s="212" t="s">
        <v>15</v>
      </c>
      <c r="C7" s="207" t="s">
        <v>12</v>
      </c>
      <c r="D7" s="226" t="s">
        <v>10</v>
      </c>
      <c r="E7" s="194" t="s">
        <v>9</v>
      </c>
      <c r="F7" s="226" t="s">
        <v>13</v>
      </c>
      <c r="G7" s="226" t="s">
        <v>10</v>
      </c>
      <c r="H7" s="226" t="s">
        <v>8</v>
      </c>
      <c r="I7" s="207" t="s">
        <v>4</v>
      </c>
      <c r="J7" s="227" t="s">
        <v>28</v>
      </c>
      <c r="K7" s="227"/>
      <c r="L7" s="227"/>
      <c r="M7" s="227" t="s">
        <v>5</v>
      </c>
      <c r="N7" s="227"/>
      <c r="O7" s="227"/>
      <c r="P7" s="227" t="s">
        <v>29</v>
      </c>
      <c r="Q7" s="227"/>
      <c r="R7" s="227"/>
      <c r="S7" s="233" t="s">
        <v>17</v>
      </c>
      <c r="T7" s="233" t="s">
        <v>18</v>
      </c>
      <c r="U7" s="232" t="s">
        <v>6</v>
      </c>
      <c r="V7" s="234" t="s">
        <v>16</v>
      </c>
      <c r="W7" s="229" t="s">
        <v>32</v>
      </c>
    </row>
    <row r="8" spans="1:25" ht="39.950000000000003" customHeight="1">
      <c r="A8" s="232"/>
      <c r="B8" s="212"/>
      <c r="C8" s="207"/>
      <c r="D8" s="231"/>
      <c r="E8" s="202"/>
      <c r="F8" s="226"/>
      <c r="G8" s="231"/>
      <c r="H8" s="226"/>
      <c r="I8" s="207"/>
      <c r="J8" s="161" t="s">
        <v>11</v>
      </c>
      <c r="K8" s="162" t="s">
        <v>0</v>
      </c>
      <c r="L8" s="161" t="s">
        <v>1</v>
      </c>
      <c r="M8" s="161" t="s">
        <v>11</v>
      </c>
      <c r="N8" s="162" t="s">
        <v>0</v>
      </c>
      <c r="O8" s="161" t="s">
        <v>1</v>
      </c>
      <c r="P8" s="161" t="s">
        <v>11</v>
      </c>
      <c r="Q8" s="162" t="s">
        <v>0</v>
      </c>
      <c r="R8" s="161" t="s">
        <v>1</v>
      </c>
      <c r="S8" s="233"/>
      <c r="T8" s="233"/>
      <c r="U8" s="232"/>
      <c r="V8" s="234"/>
      <c r="W8" s="230"/>
      <c r="Y8" s="112"/>
    </row>
    <row r="9" spans="1:25" ht="30" customHeight="1">
      <c r="A9" s="235" t="s">
        <v>42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117"/>
    </row>
    <row r="10" spans="1:25" ht="30" customHeight="1">
      <c r="A10" s="63">
        <f>RANK(V10,$V$10:$V$10,0)</f>
        <v>1</v>
      </c>
      <c r="B10" s="46" t="s">
        <v>131</v>
      </c>
      <c r="C10" s="37" t="s">
        <v>132</v>
      </c>
      <c r="D10" s="49" t="s">
        <v>133</v>
      </c>
      <c r="E10" s="46" t="s">
        <v>38</v>
      </c>
      <c r="F10" s="2" t="s">
        <v>134</v>
      </c>
      <c r="G10" s="49" t="s">
        <v>135</v>
      </c>
      <c r="H10" s="47" t="s">
        <v>136</v>
      </c>
      <c r="I10" s="48" t="s">
        <v>43</v>
      </c>
      <c r="J10" s="34">
        <v>228</v>
      </c>
      <c r="K10" s="22">
        <f>ROUND(J10/3.4,5)</f>
        <v>67.058819999999997</v>
      </c>
      <c r="L10" s="77">
        <f>RANK(K10,K$10:K$10,0)</f>
        <v>1</v>
      </c>
      <c r="M10" s="34">
        <v>223.5</v>
      </c>
      <c r="N10" s="22">
        <f>ROUND(M10/3.4,5)</f>
        <v>65.735290000000006</v>
      </c>
      <c r="O10" s="77">
        <f>RANK(N10,N$10:N$10,0)</f>
        <v>1</v>
      </c>
      <c r="P10" s="34">
        <v>231.5</v>
      </c>
      <c r="Q10" s="22">
        <f>ROUND(P10/3.4,5)</f>
        <v>68.088239999999999</v>
      </c>
      <c r="R10" s="77">
        <f>RANK(Q10,Q$10:Q$10,0)</f>
        <v>1</v>
      </c>
      <c r="S10" s="40"/>
      <c r="T10" s="40"/>
      <c r="U10" s="34">
        <f>J10+M10+P10</f>
        <v>683</v>
      </c>
      <c r="V10" s="68">
        <f>ROUND(U10/3.4/3,5)</f>
        <v>66.96078</v>
      </c>
      <c r="W10" s="117"/>
    </row>
    <row r="11" spans="1:25" ht="31.9" customHeight="1">
      <c r="A11" s="235" t="s">
        <v>182</v>
      </c>
      <c r="B11" s="235"/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  <c r="S11" s="235"/>
      <c r="T11" s="235"/>
      <c r="U11" s="235"/>
      <c r="V11" s="235"/>
      <c r="W11" s="117"/>
    </row>
    <row r="12" spans="1:25" ht="31.9" customHeight="1">
      <c r="A12" s="63">
        <v>1</v>
      </c>
      <c r="B12" s="43" t="s">
        <v>163</v>
      </c>
      <c r="C12" s="65" t="s">
        <v>164</v>
      </c>
      <c r="D12" s="49" t="s">
        <v>165</v>
      </c>
      <c r="E12" s="46" t="s">
        <v>38</v>
      </c>
      <c r="F12" s="65" t="s">
        <v>168</v>
      </c>
      <c r="G12" s="49" t="s">
        <v>166</v>
      </c>
      <c r="H12" s="47" t="s">
        <v>167</v>
      </c>
      <c r="I12" s="48" t="s">
        <v>21</v>
      </c>
      <c r="J12" s="34">
        <v>231.5</v>
      </c>
      <c r="K12" s="22">
        <f>ROUND(J12/3.4,5)</f>
        <v>68.088239999999999</v>
      </c>
      <c r="L12" s="77">
        <v>1</v>
      </c>
      <c r="M12" s="34">
        <v>229</v>
      </c>
      <c r="N12" s="22">
        <f>ROUND(M12/3.4,5)</f>
        <v>67.352940000000004</v>
      </c>
      <c r="O12" s="77">
        <v>1</v>
      </c>
      <c r="P12" s="34">
        <v>225.5</v>
      </c>
      <c r="Q12" s="22">
        <f>ROUND(P12/3.4,5)</f>
        <v>66.323530000000005</v>
      </c>
      <c r="R12" s="77">
        <v>1</v>
      </c>
      <c r="S12" s="40"/>
      <c r="T12" s="40"/>
      <c r="U12" s="34">
        <f>J12+M12+P12</f>
        <v>686</v>
      </c>
      <c r="V12" s="68">
        <f>ROUND(U12/3.4/3,5)</f>
        <v>67.254900000000006</v>
      </c>
      <c r="W12" s="117"/>
    </row>
    <row r="13" spans="1:25" ht="31.9" customHeight="1">
      <c r="A13" s="236" t="s">
        <v>86</v>
      </c>
      <c r="B13" s="236"/>
      <c r="C13" s="236"/>
      <c r="D13" s="236"/>
      <c r="E13" s="236"/>
      <c r="F13" s="236"/>
      <c r="G13" s="236"/>
      <c r="H13" s="236"/>
      <c r="I13" s="236"/>
      <c r="J13" s="236"/>
      <c r="K13" s="236"/>
      <c r="L13" s="236"/>
      <c r="M13" s="236"/>
      <c r="N13" s="236"/>
      <c r="O13" s="236"/>
      <c r="P13" s="236"/>
      <c r="Q13" s="236"/>
      <c r="R13" s="236"/>
      <c r="S13" s="236"/>
      <c r="T13" s="236"/>
      <c r="U13" s="236"/>
      <c r="V13" s="236"/>
      <c r="W13" s="117"/>
    </row>
    <row r="14" spans="1:25" ht="31.9" customHeight="1">
      <c r="A14" s="63">
        <v>1</v>
      </c>
      <c r="B14" s="46">
        <v>2016</v>
      </c>
      <c r="C14" s="151" t="s">
        <v>173</v>
      </c>
      <c r="D14" s="101"/>
      <c r="E14" s="48" t="s">
        <v>19</v>
      </c>
      <c r="F14" s="45" t="s">
        <v>174</v>
      </c>
      <c r="G14" s="132" t="s">
        <v>41</v>
      </c>
      <c r="H14" s="133" t="s">
        <v>175</v>
      </c>
      <c r="I14" s="48" t="s">
        <v>176</v>
      </c>
      <c r="J14" s="34">
        <v>118</v>
      </c>
      <c r="K14" s="103">
        <f>ROUND(J14/1.8,5)</f>
        <v>65.55556</v>
      </c>
      <c r="L14" s="67">
        <v>1</v>
      </c>
      <c r="M14" s="34">
        <v>116.5</v>
      </c>
      <c r="N14" s="103">
        <f t="shared" ref="N14" si="0">ROUND(M14/1.8,5)</f>
        <v>64.722219999999993</v>
      </c>
      <c r="O14" s="67">
        <v>1</v>
      </c>
      <c r="P14" s="34">
        <v>120.5</v>
      </c>
      <c r="Q14" s="103">
        <f t="shared" ref="Q14" si="1">ROUND(P14/1.8,5)</f>
        <v>66.94444</v>
      </c>
      <c r="R14" s="67">
        <v>1</v>
      </c>
      <c r="S14" s="40"/>
      <c r="T14" s="40"/>
      <c r="U14" s="34">
        <f>J14+M14+P14</f>
        <v>355</v>
      </c>
      <c r="V14" s="69">
        <f>ROUND(U14/1.8/3,5)</f>
        <v>65.740740000000002</v>
      </c>
      <c r="W14" s="117"/>
    </row>
    <row r="15" spans="1:25" ht="31.9" customHeight="1">
      <c r="A15" s="23"/>
      <c r="B15" s="23"/>
      <c r="C15" s="27"/>
      <c r="D15" s="113"/>
      <c r="E15" s="113"/>
      <c r="F15" s="114"/>
      <c r="G15" s="115"/>
      <c r="H15" s="116"/>
      <c r="I15" s="32"/>
      <c r="J15" s="24"/>
      <c r="K15" s="25"/>
      <c r="L15" s="24"/>
      <c r="M15" s="24"/>
      <c r="N15" s="25"/>
      <c r="O15" s="24"/>
      <c r="P15" s="24"/>
      <c r="Q15" s="25"/>
      <c r="R15" s="24"/>
      <c r="S15" s="33"/>
      <c r="T15" s="33"/>
      <c r="U15" s="24"/>
      <c r="V15" s="26"/>
      <c r="W15" s="117"/>
    </row>
    <row r="16" spans="1:25" s="117" customFormat="1" ht="30" customHeight="1">
      <c r="A16" s="118"/>
      <c r="B16" s="118"/>
      <c r="C16" s="119" t="s">
        <v>2</v>
      </c>
      <c r="D16" s="120"/>
      <c r="E16" s="120"/>
      <c r="F16" s="121"/>
      <c r="G16" s="121"/>
      <c r="H16" s="122"/>
      <c r="I16" s="55" t="s">
        <v>39</v>
      </c>
      <c r="J16" s="3"/>
      <c r="K16" s="3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23"/>
    </row>
    <row r="17" spans="1:23" s="123" customFormat="1" ht="30" customHeight="1">
      <c r="A17" s="124"/>
      <c r="B17" s="124"/>
      <c r="C17" s="125" t="s">
        <v>3</v>
      </c>
      <c r="D17" s="126"/>
      <c r="E17" s="126"/>
      <c r="F17" s="109"/>
      <c r="G17" s="109"/>
      <c r="H17" s="127"/>
      <c r="I17" s="54" t="s">
        <v>26</v>
      </c>
      <c r="J17" s="3"/>
      <c r="K17" s="3"/>
      <c r="L17" s="124"/>
      <c r="M17" s="124"/>
      <c r="N17" s="124"/>
      <c r="O17" s="124"/>
      <c r="P17" s="124"/>
      <c r="Q17" s="124"/>
      <c r="R17" s="124"/>
      <c r="S17" s="124"/>
      <c r="T17" s="124"/>
      <c r="U17" s="124"/>
      <c r="V17" s="124"/>
      <c r="W17" s="107"/>
    </row>
    <row r="18" spans="1:23">
      <c r="C18" s="128"/>
      <c r="D18" s="128"/>
      <c r="E18" s="128"/>
      <c r="F18" s="128"/>
      <c r="G18" s="128"/>
      <c r="H18" s="128"/>
      <c r="I18" s="128"/>
      <c r="J18" s="129"/>
      <c r="K18" s="129"/>
    </row>
    <row r="19" spans="1:23">
      <c r="C19" s="128"/>
      <c r="D19" s="128"/>
      <c r="E19" s="128"/>
      <c r="F19" s="128"/>
      <c r="G19" s="128"/>
      <c r="H19" s="128"/>
      <c r="I19" s="128"/>
      <c r="J19" s="129"/>
      <c r="K19" s="129"/>
    </row>
  </sheetData>
  <mergeCells count="26">
    <mergeCell ref="A1:W1"/>
    <mergeCell ref="A2:W2"/>
    <mergeCell ref="A3:W3"/>
    <mergeCell ref="A4:W4"/>
    <mergeCell ref="A5:W5"/>
    <mergeCell ref="R6:W6"/>
    <mergeCell ref="A7:A8"/>
    <mergeCell ref="B7:B8"/>
    <mergeCell ref="C7:C8"/>
    <mergeCell ref="D7:D8"/>
    <mergeCell ref="E7:E8"/>
    <mergeCell ref="F7:F8"/>
    <mergeCell ref="G7:G8"/>
    <mergeCell ref="H7:H8"/>
    <mergeCell ref="A11:V11"/>
    <mergeCell ref="A13:V13"/>
    <mergeCell ref="U7:U8"/>
    <mergeCell ref="V7:V8"/>
    <mergeCell ref="W7:W8"/>
    <mergeCell ref="A9:V9"/>
    <mergeCell ref="I7:I8"/>
    <mergeCell ref="J7:L7"/>
    <mergeCell ref="M7:O7"/>
    <mergeCell ref="P7:R7"/>
    <mergeCell ref="S7:S8"/>
    <mergeCell ref="T7:T8"/>
  </mergeCells>
  <printOptions horizontalCentered="1"/>
  <pageMargins left="3.937007874015748E-2" right="3.937007874015748E-2" top="3.937007874015748E-2" bottom="3.937007874015748E-2" header="0.31496062992125984" footer="0.31496062992125984"/>
  <pageSetup paperSize="9" scale="82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topLeftCell="A10" workbookViewId="0">
      <selection activeCell="Z19" sqref="Z19"/>
    </sheetView>
  </sheetViews>
  <sheetFormatPr defaultRowHeight="12.75"/>
  <cols>
    <col min="1" max="1" width="4.7109375" customWidth="1"/>
    <col min="2" max="2" width="6.7109375" hidden="1" customWidth="1"/>
    <col min="3" max="3" width="24.7109375" customWidth="1"/>
    <col min="4" max="4" width="8.7109375" hidden="1" customWidth="1"/>
    <col min="5" max="5" width="6.7109375" customWidth="1"/>
    <col min="6" max="6" width="36.7109375" customWidth="1"/>
    <col min="7" max="7" width="8.7109375" hidden="1" customWidth="1"/>
    <col min="8" max="8" width="17.7109375" hidden="1" customWidth="1"/>
    <col min="9" max="9" width="22.7109375" customWidth="1"/>
    <col min="10" max="10" width="6.7109375" customWidth="1"/>
    <col min="11" max="11" width="8.7109375" customWidth="1"/>
    <col min="12" max="12" width="4.7109375" customWidth="1"/>
    <col min="13" max="13" width="6.7109375" customWidth="1"/>
    <col min="14" max="14" width="8.7109375" customWidth="1"/>
    <col min="15" max="15" width="4.7109375" customWidth="1"/>
    <col min="16" max="16" width="6.7109375" customWidth="1"/>
    <col min="17" max="17" width="8.7109375" customWidth="1"/>
    <col min="18" max="20" width="4.7109375" customWidth="1"/>
    <col min="21" max="21" width="6.7109375" customWidth="1"/>
    <col min="22" max="22" width="8.7109375" customWidth="1"/>
    <col min="23" max="23" width="6.7109375" hidden="1" customWidth="1"/>
  </cols>
  <sheetData>
    <row r="1" spans="1:23" s="6" customFormat="1" ht="30" customHeight="1">
      <c r="A1" s="220" t="s">
        <v>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</row>
    <row r="2" spans="1:23" s="6" customFormat="1" ht="30" customHeight="1">
      <c r="A2" s="240" t="s">
        <v>87</v>
      </c>
      <c r="B2" s="240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  <c r="N2" s="241"/>
      <c r="O2" s="241"/>
      <c r="P2" s="241"/>
      <c r="Q2" s="241"/>
      <c r="R2" s="241"/>
      <c r="S2" s="241"/>
      <c r="T2" s="241"/>
      <c r="U2" s="241"/>
      <c r="V2" s="241"/>
      <c r="W2" s="241"/>
    </row>
    <row r="3" spans="1:23" s="6" customFormat="1" ht="30" customHeight="1">
      <c r="A3" s="220" t="s">
        <v>7</v>
      </c>
      <c r="B3" s="220"/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0"/>
      <c r="N3" s="220"/>
      <c r="O3" s="220"/>
      <c r="P3" s="220"/>
      <c r="Q3" s="220"/>
      <c r="R3" s="220"/>
      <c r="S3" s="220"/>
      <c r="T3" s="220"/>
      <c r="U3" s="220"/>
      <c r="V3" s="220"/>
      <c r="W3" s="220"/>
    </row>
    <row r="4" spans="1:23" ht="30" customHeight="1">
      <c r="A4" s="220" t="s">
        <v>14</v>
      </c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220"/>
      <c r="O4" s="220"/>
      <c r="P4" s="220"/>
      <c r="Q4" s="220"/>
      <c r="R4" s="220"/>
      <c r="S4" s="220"/>
      <c r="T4" s="220"/>
      <c r="U4" s="220"/>
      <c r="V4" s="220"/>
      <c r="W4" s="220"/>
    </row>
    <row r="5" spans="1:23" ht="30" customHeight="1">
      <c r="A5" s="250" t="s">
        <v>22</v>
      </c>
      <c r="B5" s="250"/>
      <c r="C5" s="250"/>
      <c r="D5" s="250"/>
      <c r="E5" s="250"/>
      <c r="F5" s="250"/>
      <c r="G5" s="250"/>
      <c r="H5" s="250"/>
      <c r="I5" s="250"/>
      <c r="J5" s="250"/>
      <c r="K5" s="250"/>
      <c r="L5" s="250"/>
      <c r="M5" s="250"/>
      <c r="N5" s="250"/>
      <c r="O5" s="250"/>
      <c r="P5" s="250"/>
      <c r="Q5" s="250"/>
      <c r="R5" s="250"/>
      <c r="S5" s="250"/>
      <c r="T5" s="250"/>
      <c r="U5" s="250"/>
      <c r="V5" s="250"/>
      <c r="W5" s="148"/>
    </row>
    <row r="6" spans="1:23" ht="30" customHeight="1">
      <c r="A6" s="220" t="s">
        <v>186</v>
      </c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148"/>
    </row>
    <row r="7" spans="1:23" ht="30" customHeight="1">
      <c r="A7" s="223" t="s">
        <v>183</v>
      </c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</row>
    <row r="8" spans="1:23" s="14" customFormat="1" ht="30" customHeight="1">
      <c r="A8" s="9" t="s">
        <v>27</v>
      </c>
      <c r="B8" s="9"/>
      <c r="C8" s="10"/>
      <c r="D8" s="11"/>
      <c r="E8" s="11"/>
      <c r="F8" s="12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255" t="s">
        <v>172</v>
      </c>
      <c r="S8" s="255"/>
      <c r="T8" s="255"/>
      <c r="U8" s="255"/>
      <c r="V8" s="255"/>
      <c r="W8" s="255"/>
    </row>
    <row r="9" spans="1:23" ht="20.100000000000001" customHeight="1">
      <c r="A9" s="242" t="s">
        <v>1</v>
      </c>
      <c r="B9" s="212" t="s">
        <v>15</v>
      </c>
      <c r="C9" s="244" t="s">
        <v>12</v>
      </c>
      <c r="D9" s="246" t="s">
        <v>10</v>
      </c>
      <c r="E9" s="248" t="s">
        <v>9</v>
      </c>
      <c r="F9" s="238" t="s">
        <v>13</v>
      </c>
      <c r="G9" s="246" t="s">
        <v>10</v>
      </c>
      <c r="H9" s="246" t="s">
        <v>8</v>
      </c>
      <c r="I9" s="259" t="s">
        <v>4</v>
      </c>
      <c r="J9" s="261" t="s">
        <v>28</v>
      </c>
      <c r="K9" s="262"/>
      <c r="L9" s="263"/>
      <c r="M9" s="261" t="s">
        <v>5</v>
      </c>
      <c r="N9" s="262"/>
      <c r="O9" s="263"/>
      <c r="P9" s="261" t="s">
        <v>29</v>
      </c>
      <c r="Q9" s="262"/>
      <c r="R9" s="263"/>
      <c r="S9" s="233" t="s">
        <v>17</v>
      </c>
      <c r="T9" s="251" t="s">
        <v>18</v>
      </c>
      <c r="U9" s="242" t="s">
        <v>6</v>
      </c>
      <c r="V9" s="253" t="s">
        <v>16</v>
      </c>
      <c r="W9" s="256" t="s">
        <v>23</v>
      </c>
    </row>
    <row r="10" spans="1:23" ht="39.950000000000003" customHeight="1">
      <c r="A10" s="243"/>
      <c r="B10" s="212"/>
      <c r="C10" s="245"/>
      <c r="D10" s="247"/>
      <c r="E10" s="249"/>
      <c r="F10" s="239"/>
      <c r="G10" s="247"/>
      <c r="H10" s="258"/>
      <c r="I10" s="260"/>
      <c r="J10" s="60" t="s">
        <v>11</v>
      </c>
      <c r="K10" s="61" t="s">
        <v>0</v>
      </c>
      <c r="L10" s="60" t="s">
        <v>1</v>
      </c>
      <c r="M10" s="60" t="s">
        <v>11</v>
      </c>
      <c r="N10" s="61" t="s">
        <v>0</v>
      </c>
      <c r="O10" s="60" t="s">
        <v>1</v>
      </c>
      <c r="P10" s="60" t="s">
        <v>11</v>
      </c>
      <c r="Q10" s="61" t="s">
        <v>0</v>
      </c>
      <c r="R10" s="60" t="s">
        <v>1</v>
      </c>
      <c r="S10" s="233"/>
      <c r="T10" s="252"/>
      <c r="U10" s="243"/>
      <c r="V10" s="254"/>
      <c r="W10" s="257"/>
    </row>
    <row r="11" spans="1:23" ht="25.15" customHeight="1">
      <c r="A11" s="237" t="s">
        <v>55</v>
      </c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237"/>
      <c r="P11" s="237"/>
      <c r="Q11" s="237"/>
      <c r="R11" s="237"/>
      <c r="S11" s="237"/>
      <c r="T11" s="237"/>
      <c r="U11" s="237"/>
      <c r="V11" s="237"/>
      <c r="W11" s="149"/>
    </row>
    <row r="12" spans="1:23" ht="31.9" customHeight="1">
      <c r="A12" s="63">
        <v>1</v>
      </c>
      <c r="B12" s="176" t="s">
        <v>169</v>
      </c>
      <c r="C12" s="44" t="s">
        <v>170</v>
      </c>
      <c r="D12" s="177" t="s">
        <v>171</v>
      </c>
      <c r="E12" s="178" t="s">
        <v>19</v>
      </c>
      <c r="F12" s="4" t="s">
        <v>50</v>
      </c>
      <c r="G12" s="49" t="s">
        <v>51</v>
      </c>
      <c r="H12" s="47" t="s">
        <v>52</v>
      </c>
      <c r="I12" s="48" t="s">
        <v>21</v>
      </c>
      <c r="J12" s="34">
        <v>194.5</v>
      </c>
      <c r="K12" s="103">
        <f>ROUND(J12/3,5)</f>
        <v>64.833330000000004</v>
      </c>
      <c r="L12" s="67">
        <v>1</v>
      </c>
      <c r="M12" s="34">
        <v>198.5</v>
      </c>
      <c r="N12" s="103">
        <f>ROUND(M12/3,5)</f>
        <v>66.166669999999996</v>
      </c>
      <c r="O12" s="67">
        <v>1</v>
      </c>
      <c r="P12" s="34">
        <v>194.5</v>
      </c>
      <c r="Q12" s="103">
        <f>ROUND(P12/3,5)</f>
        <v>64.833330000000004</v>
      </c>
      <c r="R12" s="67">
        <v>1</v>
      </c>
      <c r="S12" s="40"/>
      <c r="T12" s="40"/>
      <c r="U12" s="34">
        <f>J12+M12+P12</f>
        <v>587.5</v>
      </c>
      <c r="V12" s="69">
        <f>ROUND(U12/3/3,5)</f>
        <v>65.277780000000007</v>
      </c>
      <c r="W12" s="104"/>
    </row>
    <row r="13" spans="1:23" ht="25.15" customHeight="1">
      <c r="A13" s="237" t="s">
        <v>54</v>
      </c>
      <c r="B13" s="237"/>
      <c r="C13" s="237"/>
      <c r="D13" s="237"/>
      <c r="E13" s="237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237"/>
      <c r="W13" s="104"/>
    </row>
    <row r="14" spans="1:23" ht="31.9" customHeight="1">
      <c r="A14" s="63">
        <v>1</v>
      </c>
      <c r="B14" s="46">
        <v>2008</v>
      </c>
      <c r="C14" s="156" t="s">
        <v>73</v>
      </c>
      <c r="D14" s="49" t="s">
        <v>74</v>
      </c>
      <c r="E14" s="46">
        <v>1</v>
      </c>
      <c r="F14" s="2" t="s">
        <v>75</v>
      </c>
      <c r="G14" s="49" t="s">
        <v>76</v>
      </c>
      <c r="H14" s="47" t="s">
        <v>77</v>
      </c>
      <c r="I14" s="48" t="s">
        <v>43</v>
      </c>
      <c r="J14" s="34">
        <v>190</v>
      </c>
      <c r="K14" s="103">
        <f>ROUND(J14/3,5)</f>
        <v>63.333329999999997</v>
      </c>
      <c r="L14" s="67">
        <v>1</v>
      </c>
      <c r="M14" s="34">
        <v>200</v>
      </c>
      <c r="N14" s="103">
        <f>ROUND(M14/3,5)</f>
        <v>66.666669999999996</v>
      </c>
      <c r="O14" s="67">
        <v>1</v>
      </c>
      <c r="P14" s="34">
        <v>200</v>
      </c>
      <c r="Q14" s="103">
        <f>ROUND(P14/3,5)</f>
        <v>66.666669999999996</v>
      </c>
      <c r="R14" s="67">
        <v>1</v>
      </c>
      <c r="S14" s="40"/>
      <c r="T14" s="40"/>
      <c r="U14" s="34">
        <f>J14+M14+P14</f>
        <v>590</v>
      </c>
      <c r="V14" s="69">
        <f>ROUND(U14/3/3,5)</f>
        <v>65.55556</v>
      </c>
      <c r="W14" s="104"/>
    </row>
    <row r="15" spans="1:23" ht="25.15" customHeight="1">
      <c r="A15" s="237" t="s">
        <v>53</v>
      </c>
      <c r="B15" s="237"/>
      <c r="C15" s="237"/>
      <c r="D15" s="237"/>
      <c r="E15" s="237"/>
      <c r="F15" s="237"/>
      <c r="G15" s="237"/>
      <c r="H15" s="237"/>
      <c r="I15" s="237"/>
      <c r="J15" s="237"/>
      <c r="K15" s="237"/>
      <c r="L15" s="237"/>
      <c r="M15" s="237"/>
      <c r="N15" s="237"/>
      <c r="O15" s="237"/>
      <c r="P15" s="237"/>
      <c r="Q15" s="237"/>
      <c r="R15" s="237"/>
      <c r="S15" s="237"/>
      <c r="T15" s="237"/>
      <c r="U15" s="237"/>
      <c r="V15" s="237"/>
      <c r="W15" s="149"/>
    </row>
    <row r="16" spans="1:23" ht="32.1" customHeight="1">
      <c r="A16" s="63">
        <f>RANK(V16,$V$16:$V$18,0)</f>
        <v>1</v>
      </c>
      <c r="B16" s="46">
        <v>1977</v>
      </c>
      <c r="C16" s="4" t="s">
        <v>58</v>
      </c>
      <c r="D16" s="49" t="s">
        <v>59</v>
      </c>
      <c r="E16" s="46" t="s">
        <v>20</v>
      </c>
      <c r="F16" s="64" t="s">
        <v>62</v>
      </c>
      <c r="G16" s="49" t="s">
        <v>41</v>
      </c>
      <c r="H16" s="47" t="s">
        <v>63</v>
      </c>
      <c r="I16" s="48" t="s">
        <v>61</v>
      </c>
      <c r="J16" s="34">
        <v>193.5</v>
      </c>
      <c r="K16" s="103">
        <f>ROUND(J16/3,5)</f>
        <v>64.5</v>
      </c>
      <c r="L16" s="67">
        <f>RANK(K16,K$16:K$18,0)</f>
        <v>2</v>
      </c>
      <c r="M16" s="34">
        <v>196</v>
      </c>
      <c r="N16" s="103">
        <f>ROUND(M16/3,5)</f>
        <v>65.333330000000004</v>
      </c>
      <c r="O16" s="67">
        <f>RANK(N16,N$16:N$18,0)</f>
        <v>3</v>
      </c>
      <c r="P16" s="34">
        <v>197.5</v>
      </c>
      <c r="Q16" s="103">
        <f>ROUND(P16/3,5)</f>
        <v>65.833330000000004</v>
      </c>
      <c r="R16" s="67">
        <f>RANK(Q16,Q$16:Q$18,0)</f>
        <v>1</v>
      </c>
      <c r="S16" s="40"/>
      <c r="T16" s="40"/>
      <c r="U16" s="34">
        <f>J16+M16+P16</f>
        <v>587</v>
      </c>
      <c r="V16" s="69">
        <f>ROUND(U16/3/3,5)</f>
        <v>65.222219999999993</v>
      </c>
      <c r="W16" s="104"/>
    </row>
    <row r="17" spans="1:23" ht="32.1" customHeight="1">
      <c r="A17" s="63">
        <f>RANK(V17,$V$16:$V$18,0)</f>
        <v>2</v>
      </c>
      <c r="B17" s="46" t="s">
        <v>98</v>
      </c>
      <c r="C17" s="2" t="s">
        <v>99</v>
      </c>
      <c r="D17" s="49" t="s">
        <v>100</v>
      </c>
      <c r="E17" s="46" t="s">
        <v>20</v>
      </c>
      <c r="F17" s="64" t="s">
        <v>101</v>
      </c>
      <c r="G17" s="49" t="s">
        <v>102</v>
      </c>
      <c r="H17" s="47" t="s">
        <v>103</v>
      </c>
      <c r="I17" s="48" t="s">
        <v>83</v>
      </c>
      <c r="J17" s="34">
        <v>195.5</v>
      </c>
      <c r="K17" s="103">
        <f>ROUND(J17/3,5)</f>
        <v>65.166669999999996</v>
      </c>
      <c r="L17" s="67">
        <f>RANK(K17,K$16:K$18,0)</f>
        <v>1</v>
      </c>
      <c r="M17" s="34">
        <v>200</v>
      </c>
      <c r="N17" s="103">
        <f>ROUND(M17/3,5)</f>
        <v>66.666669999999996</v>
      </c>
      <c r="O17" s="67">
        <f>RANK(N17,N$16:N$18,0)</f>
        <v>1</v>
      </c>
      <c r="P17" s="34">
        <v>189</v>
      </c>
      <c r="Q17" s="103">
        <f>ROUND(P17/3,5)</f>
        <v>63</v>
      </c>
      <c r="R17" s="67">
        <f>RANK(Q17,Q$16:Q$18,0)</f>
        <v>3</v>
      </c>
      <c r="S17" s="40"/>
      <c r="T17" s="40"/>
      <c r="U17" s="34">
        <f>J17+M17+P17</f>
        <v>584.5</v>
      </c>
      <c r="V17" s="69">
        <f>ROUND(U17/3/3,5)</f>
        <v>64.94444</v>
      </c>
      <c r="W17" s="104"/>
    </row>
    <row r="18" spans="1:23" ht="32.1" customHeight="1">
      <c r="A18" s="63">
        <f>RANK(V18,$V$16:$V$18,0)</f>
        <v>3</v>
      </c>
      <c r="B18" s="46">
        <v>2003</v>
      </c>
      <c r="C18" s="44" t="s">
        <v>150</v>
      </c>
      <c r="D18" s="49" t="s">
        <v>151</v>
      </c>
      <c r="E18" s="46" t="s">
        <v>20</v>
      </c>
      <c r="F18" s="2" t="s">
        <v>155</v>
      </c>
      <c r="G18" s="49" t="s">
        <v>156</v>
      </c>
      <c r="H18" s="47" t="s">
        <v>157</v>
      </c>
      <c r="I18" s="146" t="s">
        <v>67</v>
      </c>
      <c r="J18" s="34">
        <v>184.5</v>
      </c>
      <c r="K18" s="103">
        <f>ROUND(J18/3,5)</f>
        <v>61.5</v>
      </c>
      <c r="L18" s="67">
        <f>RANK(K18,K$16:K$18,0)</f>
        <v>3</v>
      </c>
      <c r="M18" s="34">
        <v>197</v>
      </c>
      <c r="N18" s="103">
        <f>ROUND(M18/3,5)</f>
        <v>65.666669999999996</v>
      </c>
      <c r="O18" s="67">
        <f>RANK(N18,N$16:N$18,0)</f>
        <v>2</v>
      </c>
      <c r="P18" s="34">
        <v>190.5</v>
      </c>
      <c r="Q18" s="103">
        <f>ROUND(P18/3,5)</f>
        <v>63.5</v>
      </c>
      <c r="R18" s="67">
        <f>RANK(Q18,Q$16:Q$18,0)</f>
        <v>2</v>
      </c>
      <c r="S18" s="40"/>
      <c r="T18" s="40"/>
      <c r="U18" s="34">
        <f>J18+M18+P18</f>
        <v>572</v>
      </c>
      <c r="V18" s="69">
        <f>ROUND(U18/3/3,5)</f>
        <v>63.55556</v>
      </c>
      <c r="W18" s="104"/>
    </row>
    <row r="19" spans="1:23" ht="31.9" customHeight="1">
      <c r="A19" s="235" t="s">
        <v>188</v>
      </c>
      <c r="B19" s="235"/>
      <c r="C19" s="235"/>
      <c r="D19" s="235"/>
      <c r="E19" s="235"/>
      <c r="F19" s="235"/>
      <c r="G19" s="235"/>
      <c r="H19" s="235"/>
      <c r="I19" s="235"/>
      <c r="J19" s="235"/>
      <c r="K19" s="235"/>
      <c r="L19" s="235"/>
      <c r="M19" s="235"/>
      <c r="N19" s="235"/>
      <c r="O19" s="235"/>
      <c r="P19" s="235"/>
      <c r="Q19" s="235"/>
      <c r="R19" s="235"/>
      <c r="S19" s="235"/>
      <c r="T19" s="235"/>
      <c r="U19" s="235"/>
      <c r="V19" s="235"/>
    </row>
    <row r="20" spans="1:23" ht="31.9" customHeight="1">
      <c r="A20" s="180">
        <f>RANK(V20,$V$20:$V$21,0)</f>
        <v>1</v>
      </c>
      <c r="B20" s="46">
        <v>2008</v>
      </c>
      <c r="C20" s="156" t="s">
        <v>73</v>
      </c>
      <c r="D20" s="49" t="s">
        <v>74</v>
      </c>
      <c r="E20" s="46">
        <v>1</v>
      </c>
      <c r="F20" s="2" t="s">
        <v>75</v>
      </c>
      <c r="G20" s="49" t="s">
        <v>76</v>
      </c>
      <c r="H20" s="47" t="s">
        <v>77</v>
      </c>
      <c r="I20" s="146" t="s">
        <v>43</v>
      </c>
      <c r="J20" s="181">
        <v>210</v>
      </c>
      <c r="K20" s="50">
        <f>ROUND(J20/3.3,5)-0.5</f>
        <v>63.136360000000003</v>
      </c>
      <c r="L20" s="182">
        <f>RANK(K20,K$20:K$21,0)</f>
        <v>1</v>
      </c>
      <c r="M20" s="181">
        <v>210.5</v>
      </c>
      <c r="N20" s="50">
        <f>ROUND(M20/3.3,5)-0.5</f>
        <v>63.287880000000001</v>
      </c>
      <c r="O20" s="182">
        <f>RANK(N20,N$20:N$21,0)</f>
        <v>1</v>
      </c>
      <c r="P20" s="181">
        <v>209</v>
      </c>
      <c r="Q20" s="50">
        <f>ROUND(P20/3.3,5)-0.5</f>
        <v>62.833329999999997</v>
      </c>
      <c r="R20" s="182">
        <f>RANK(Q20,Q$20:Q$21,0)</f>
        <v>2</v>
      </c>
      <c r="S20" s="183"/>
      <c r="T20" s="183">
        <v>1</v>
      </c>
      <c r="U20" s="181">
        <f>J20+M20+P20</f>
        <v>629.5</v>
      </c>
      <c r="V20" s="62">
        <f>ROUND(U20/3.3/3,5)-0.5</f>
        <v>63.085859999999997</v>
      </c>
    </row>
    <row r="21" spans="1:23" ht="31.9" customHeight="1">
      <c r="A21" s="63">
        <f>RANK(V21,$V$20:$V$21,0)</f>
        <v>2</v>
      </c>
      <c r="B21" s="46">
        <v>1990</v>
      </c>
      <c r="C21" s="100" t="s">
        <v>92</v>
      </c>
      <c r="D21" s="49" t="s">
        <v>93</v>
      </c>
      <c r="E21" s="46">
        <v>2</v>
      </c>
      <c r="F21" s="131" t="s">
        <v>94</v>
      </c>
      <c r="G21" s="49" t="s">
        <v>95</v>
      </c>
      <c r="H21" s="47" t="s">
        <v>96</v>
      </c>
      <c r="I21" s="146" t="s">
        <v>61</v>
      </c>
      <c r="J21" s="34">
        <v>204</v>
      </c>
      <c r="K21" s="50">
        <f>ROUND(J21/3.3,5)</f>
        <v>61.818179999999998</v>
      </c>
      <c r="L21" s="67">
        <f>RANK(K21,K$20:K$21,0)</f>
        <v>2</v>
      </c>
      <c r="M21" s="34">
        <v>206.5</v>
      </c>
      <c r="N21" s="50">
        <f>ROUND(M21/3.3,5)</f>
        <v>62.575760000000002</v>
      </c>
      <c r="O21" s="67">
        <f>RANK(N21,N$20:N$21,0)</f>
        <v>2</v>
      </c>
      <c r="P21" s="34">
        <v>211.5</v>
      </c>
      <c r="Q21" s="50">
        <f>ROUND(P21/3.3,5)</f>
        <v>64.090909999999994</v>
      </c>
      <c r="R21" s="67">
        <f>RANK(Q21,Q$20:Q$21,0)</f>
        <v>1</v>
      </c>
      <c r="S21" s="40"/>
      <c r="T21" s="40"/>
      <c r="U21" s="34">
        <f>J21+M21+P21</f>
        <v>622</v>
      </c>
      <c r="V21" s="69">
        <f>ROUND(U21/3.3/3,5)</f>
        <v>62.828279999999999</v>
      </c>
    </row>
    <row r="22" spans="1:23" ht="30" customHeight="1">
      <c r="A22" s="23"/>
      <c r="B22" s="23"/>
      <c r="C22" s="27"/>
      <c r="D22" s="28"/>
      <c r="E22" s="28"/>
      <c r="F22" s="29"/>
      <c r="G22" s="30"/>
      <c r="H22" s="31"/>
      <c r="I22" s="32"/>
      <c r="J22" s="24"/>
      <c r="K22" s="25"/>
      <c r="L22" s="24"/>
      <c r="M22" s="24"/>
      <c r="N22" s="25"/>
      <c r="O22" s="24"/>
      <c r="P22" s="24"/>
      <c r="Q22" s="25"/>
      <c r="R22" s="24"/>
      <c r="S22" s="33"/>
      <c r="T22" s="33"/>
      <c r="U22" s="24"/>
      <c r="V22" s="26"/>
    </row>
    <row r="23" spans="1:23" ht="30" customHeight="1">
      <c r="A23" s="7"/>
      <c r="B23" s="7"/>
      <c r="C23" s="15" t="s">
        <v>2</v>
      </c>
      <c r="D23" s="16"/>
      <c r="E23" s="16"/>
      <c r="F23" s="7"/>
      <c r="G23" s="7"/>
      <c r="H23" s="17"/>
      <c r="I23" s="55" t="s">
        <v>39</v>
      </c>
      <c r="J23" s="3"/>
      <c r="K23" s="3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</row>
    <row r="24" spans="1:23" ht="30" customHeight="1">
      <c r="A24" s="19"/>
      <c r="B24" s="19"/>
      <c r="C24" s="20" t="s">
        <v>3</v>
      </c>
      <c r="D24" s="8"/>
      <c r="E24" s="8"/>
      <c r="F24" s="13"/>
      <c r="G24" s="13"/>
      <c r="H24" s="5"/>
      <c r="I24" s="54" t="s">
        <v>26</v>
      </c>
      <c r="J24" s="3"/>
      <c r="K24" s="3"/>
      <c r="L24" s="13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8"/>
    </row>
    <row r="25" spans="1:23" s="18" customFormat="1" ht="24.95" customHeight="1">
      <c r="A25"/>
      <c r="B25"/>
      <c r="C25" s="1"/>
      <c r="D25" s="1"/>
      <c r="E25" s="1"/>
      <c r="F25" s="1"/>
      <c r="G25" s="1"/>
      <c r="H25" s="1"/>
      <c r="I25" s="1"/>
      <c r="J25" s="1"/>
      <c r="K25" s="1"/>
      <c r="L25"/>
      <c r="M25"/>
      <c r="N25"/>
      <c r="O25"/>
      <c r="P25"/>
      <c r="Q25"/>
      <c r="R25"/>
      <c r="S25"/>
      <c r="T25"/>
      <c r="U25"/>
      <c r="V25"/>
      <c r="W25" s="21"/>
    </row>
    <row r="26" spans="1:23" s="21" customFormat="1" ht="24.95" customHeight="1">
      <c r="A26"/>
      <c r="B26"/>
      <c r="C26" s="1"/>
      <c r="D26" s="1"/>
      <c r="E26" s="1"/>
      <c r="F26" s="1"/>
      <c r="G26" s="1"/>
      <c r="H26" s="1"/>
      <c r="I26" s="1"/>
      <c r="J26" s="1"/>
      <c r="K26" s="1"/>
      <c r="L26"/>
      <c r="M26"/>
      <c r="N26"/>
      <c r="O26"/>
      <c r="P26"/>
      <c r="Q26"/>
      <c r="R26"/>
      <c r="S26"/>
      <c r="T26"/>
      <c r="U26"/>
      <c r="V26"/>
      <c r="W26"/>
    </row>
  </sheetData>
  <sortState ref="A20:W21">
    <sortCondition ref="A20:A21"/>
  </sortState>
  <mergeCells count="29">
    <mergeCell ref="A11:V11"/>
    <mergeCell ref="G9:G10"/>
    <mergeCell ref="H9:H10"/>
    <mergeCell ref="I9:I10"/>
    <mergeCell ref="J9:L9"/>
    <mergeCell ref="M9:O9"/>
    <mergeCell ref="P9:R9"/>
    <mergeCell ref="S9:S10"/>
    <mergeCell ref="T9:T10"/>
    <mergeCell ref="U9:U10"/>
    <mergeCell ref="V9:V10"/>
    <mergeCell ref="R8:W8"/>
    <mergeCell ref="W9:W10"/>
    <mergeCell ref="A13:V13"/>
    <mergeCell ref="A19:V19"/>
    <mergeCell ref="F9:F10"/>
    <mergeCell ref="A1:W1"/>
    <mergeCell ref="A2:W2"/>
    <mergeCell ref="A3:W3"/>
    <mergeCell ref="A4:W4"/>
    <mergeCell ref="A7:W7"/>
    <mergeCell ref="A9:A10"/>
    <mergeCell ref="B9:B10"/>
    <mergeCell ref="C9:C10"/>
    <mergeCell ref="D9:D10"/>
    <mergeCell ref="E9:E10"/>
    <mergeCell ref="A15:V15"/>
    <mergeCell ref="A5:V5"/>
    <mergeCell ref="A6:V6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topLeftCell="A10" workbookViewId="0">
      <selection activeCell="A5" sqref="A5:W5"/>
    </sheetView>
  </sheetViews>
  <sheetFormatPr defaultRowHeight="12.75"/>
  <cols>
    <col min="1" max="1" width="4.7109375" style="38" customWidth="1"/>
    <col min="2" max="2" width="6.7109375" style="38" hidden="1" customWidth="1"/>
    <col min="3" max="3" width="26.7109375" style="38" customWidth="1"/>
    <col min="4" max="4" width="8.7109375" style="38" hidden="1" customWidth="1"/>
    <col min="5" max="5" width="6.7109375" style="38" customWidth="1"/>
    <col min="6" max="6" width="36.7109375" style="38" customWidth="1"/>
    <col min="7" max="7" width="8.7109375" style="38" hidden="1" customWidth="1"/>
    <col min="8" max="8" width="17.7109375" style="38" hidden="1" customWidth="1"/>
    <col min="9" max="9" width="22.7109375" style="38" customWidth="1"/>
    <col min="10" max="15" width="8.7109375" style="38" customWidth="1"/>
    <col min="16" max="16" width="4.7109375" style="38" customWidth="1"/>
    <col min="17" max="17" width="6.7109375" style="38" customWidth="1"/>
    <col min="18" max="18" width="8.7109375" style="38" customWidth="1"/>
    <col min="19" max="21" width="4.7109375" style="38" customWidth="1"/>
    <col min="22" max="22" width="9.140625" style="38" customWidth="1"/>
    <col min="23" max="23" width="6.7109375" style="38" customWidth="1"/>
  </cols>
  <sheetData>
    <row r="1" spans="1:23" ht="30" customHeight="1">
      <c r="A1" s="215" t="s">
        <v>37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</row>
    <row r="2" spans="1:23" ht="30" customHeight="1">
      <c r="A2" s="216" t="s">
        <v>87</v>
      </c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</row>
    <row r="3" spans="1:23" ht="30" customHeight="1">
      <c r="A3" s="218" t="s">
        <v>7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</row>
    <row r="4" spans="1:23" ht="30" customHeight="1">
      <c r="A4" s="215" t="s">
        <v>14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</row>
    <row r="5" spans="1:23" ht="30" customHeight="1">
      <c r="A5" s="219" t="s">
        <v>24</v>
      </c>
      <c r="B5" s="219"/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</row>
    <row r="6" spans="1:23" ht="30" customHeight="1">
      <c r="A6" s="215" t="s">
        <v>187</v>
      </c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</row>
    <row r="7" spans="1:23" ht="30" customHeight="1">
      <c r="A7" s="209" t="s">
        <v>85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209"/>
      <c r="W7" s="209"/>
    </row>
    <row r="8" spans="1:23" ht="30" customHeight="1">
      <c r="A8" s="86" t="s">
        <v>27</v>
      </c>
      <c r="B8" s="86"/>
      <c r="C8" s="51"/>
      <c r="D8" s="52"/>
      <c r="E8" s="52"/>
      <c r="F8" s="53"/>
      <c r="G8" s="71"/>
      <c r="H8" s="53"/>
      <c r="I8" s="72"/>
      <c r="J8" s="87"/>
      <c r="K8" s="87"/>
      <c r="L8" s="87"/>
      <c r="M8" s="87"/>
      <c r="N8" s="87"/>
      <c r="O8" s="80"/>
      <c r="P8" s="87"/>
      <c r="Q8" s="87"/>
      <c r="R8" s="80"/>
      <c r="S8" s="87"/>
      <c r="T8" s="210" t="s">
        <v>172</v>
      </c>
      <c r="U8" s="210"/>
      <c r="V8" s="210"/>
      <c r="W8" s="210"/>
    </row>
    <row r="9" spans="1:23" ht="20.100000000000001" customHeight="1">
      <c r="A9" s="194" t="s">
        <v>1</v>
      </c>
      <c r="B9" s="212" t="s">
        <v>15</v>
      </c>
      <c r="C9" s="202" t="s">
        <v>12</v>
      </c>
      <c r="D9" s="203" t="s">
        <v>10</v>
      </c>
      <c r="E9" s="211" t="s">
        <v>9</v>
      </c>
      <c r="F9" s="203" t="s">
        <v>13</v>
      </c>
      <c r="G9" s="203" t="s">
        <v>10</v>
      </c>
      <c r="H9" s="202" t="s">
        <v>8</v>
      </c>
      <c r="I9" s="202" t="s">
        <v>4</v>
      </c>
      <c r="J9" s="202" t="s">
        <v>29</v>
      </c>
      <c r="K9" s="202"/>
      <c r="L9" s="202"/>
      <c r="M9" s="202"/>
      <c r="N9" s="202"/>
      <c r="O9" s="202"/>
      <c r="P9" s="202"/>
      <c r="Q9" s="202" t="s">
        <v>5</v>
      </c>
      <c r="R9" s="202"/>
      <c r="S9" s="202"/>
      <c r="T9" s="204" t="s">
        <v>17</v>
      </c>
      <c r="U9" s="205" t="s">
        <v>18</v>
      </c>
      <c r="V9" s="207" t="s">
        <v>31</v>
      </c>
      <c r="W9" s="194" t="s">
        <v>32</v>
      </c>
    </row>
    <row r="10" spans="1:23" ht="39.950000000000003" customHeight="1">
      <c r="A10" s="211"/>
      <c r="B10" s="213"/>
      <c r="C10" s="203"/>
      <c r="D10" s="214"/>
      <c r="E10" s="214"/>
      <c r="F10" s="214"/>
      <c r="G10" s="214"/>
      <c r="H10" s="203"/>
      <c r="I10" s="203"/>
      <c r="J10" s="142" t="s">
        <v>33</v>
      </c>
      <c r="K10" s="142" t="s">
        <v>36</v>
      </c>
      <c r="L10" s="142" t="s">
        <v>34</v>
      </c>
      <c r="M10" s="142" t="s">
        <v>30</v>
      </c>
      <c r="N10" s="143" t="s">
        <v>35</v>
      </c>
      <c r="O10" s="88" t="s">
        <v>0</v>
      </c>
      <c r="P10" s="89" t="s">
        <v>1</v>
      </c>
      <c r="Q10" s="89" t="s">
        <v>11</v>
      </c>
      <c r="R10" s="88" t="s">
        <v>0</v>
      </c>
      <c r="S10" s="89" t="s">
        <v>1</v>
      </c>
      <c r="T10" s="205"/>
      <c r="U10" s="206"/>
      <c r="V10" s="208"/>
      <c r="W10" s="195"/>
    </row>
    <row r="11" spans="1:23" ht="25.15" customHeight="1">
      <c r="A11" s="196" t="s">
        <v>57</v>
      </c>
      <c r="B11" s="197"/>
      <c r="C11" s="197"/>
      <c r="D11" s="197"/>
      <c r="E11" s="197"/>
      <c r="F11" s="197"/>
      <c r="G11" s="197"/>
      <c r="H11" s="197"/>
      <c r="I11" s="197"/>
      <c r="J11" s="197"/>
      <c r="K11" s="197"/>
      <c r="L11" s="197"/>
      <c r="M11" s="197"/>
      <c r="N11" s="197"/>
      <c r="O11" s="197"/>
      <c r="P11" s="197"/>
      <c r="Q11" s="197"/>
      <c r="R11" s="197"/>
      <c r="S11" s="197"/>
      <c r="T11" s="197"/>
      <c r="U11" s="197"/>
      <c r="V11" s="197"/>
      <c r="W11" s="198"/>
    </row>
    <row r="12" spans="1:23" ht="31.9" customHeight="1">
      <c r="A12" s="39">
        <f t="shared" ref="A12:A17" si="0">RANK(V12,$V$12:$V$17,0)</f>
        <v>1</v>
      </c>
      <c r="B12" s="153">
        <v>2012</v>
      </c>
      <c r="C12" s="37" t="s">
        <v>64</v>
      </c>
      <c r="D12" s="152" t="s">
        <v>65</v>
      </c>
      <c r="E12" s="150" t="s">
        <v>25</v>
      </c>
      <c r="F12" s="64" t="s">
        <v>62</v>
      </c>
      <c r="G12" s="49" t="s">
        <v>41</v>
      </c>
      <c r="H12" s="47" t="s">
        <v>63</v>
      </c>
      <c r="I12" s="146" t="s">
        <v>61</v>
      </c>
      <c r="J12" s="139">
        <v>7</v>
      </c>
      <c r="K12" s="139">
        <v>6.7</v>
      </c>
      <c r="L12" s="139">
        <v>7</v>
      </c>
      <c r="M12" s="139">
        <v>7</v>
      </c>
      <c r="N12" s="139">
        <f t="shared" ref="N12:N17" si="1">SUM(J12:M12)</f>
        <v>27.7</v>
      </c>
      <c r="O12" s="62">
        <f t="shared" ref="O12:O17" si="2">N12/0.4</f>
        <v>69.25</v>
      </c>
      <c r="P12" s="140">
        <f>RANK(O12,O$12:O$17,0)</f>
        <v>1</v>
      </c>
      <c r="Q12" s="139">
        <v>130.5</v>
      </c>
      <c r="R12" s="62">
        <f t="shared" ref="R12:R17" si="3">Q12/2</f>
        <v>65.25</v>
      </c>
      <c r="S12" s="140">
        <f t="shared" ref="S12:S17" si="4">RANK(R12,R$12:R$17,0)</f>
        <v>3</v>
      </c>
      <c r="T12" s="141"/>
      <c r="U12" s="141"/>
      <c r="V12" s="62">
        <f t="shared" ref="V12:V17" si="5">(O12+R12)/2</f>
        <v>67.25</v>
      </c>
      <c r="W12" s="90">
        <v>2</v>
      </c>
    </row>
    <row r="13" spans="1:23" ht="31.9" customHeight="1">
      <c r="A13" s="39">
        <f t="shared" si="0"/>
        <v>2</v>
      </c>
      <c r="B13" s="46">
        <v>2009</v>
      </c>
      <c r="C13" s="35" t="s">
        <v>142</v>
      </c>
      <c r="D13" s="49" t="s">
        <v>143</v>
      </c>
      <c r="E13" s="46" t="s">
        <v>25</v>
      </c>
      <c r="F13" s="96" t="s">
        <v>144</v>
      </c>
      <c r="G13" s="49" t="s">
        <v>145</v>
      </c>
      <c r="H13" s="47" t="s">
        <v>146</v>
      </c>
      <c r="I13" s="48" t="s">
        <v>147</v>
      </c>
      <c r="J13" s="76">
        <v>6.8</v>
      </c>
      <c r="K13" s="76">
        <v>6.9</v>
      </c>
      <c r="L13" s="76">
        <v>6.6</v>
      </c>
      <c r="M13" s="76">
        <v>6.8</v>
      </c>
      <c r="N13" s="139">
        <f t="shared" si="1"/>
        <v>27.099999999999998</v>
      </c>
      <c r="O13" s="69">
        <f t="shared" si="2"/>
        <v>67.749999999999986</v>
      </c>
      <c r="P13" s="140">
        <f>RANK(O13,O$12:O$17,0)</f>
        <v>2</v>
      </c>
      <c r="Q13" s="76">
        <v>133</v>
      </c>
      <c r="R13" s="69">
        <f t="shared" si="3"/>
        <v>66.5</v>
      </c>
      <c r="S13" s="140">
        <f t="shared" si="4"/>
        <v>1</v>
      </c>
      <c r="T13" s="78"/>
      <c r="U13" s="78"/>
      <c r="V13" s="69">
        <f t="shared" si="5"/>
        <v>67.125</v>
      </c>
      <c r="W13" s="90">
        <v>2</v>
      </c>
    </row>
    <row r="14" spans="1:23" ht="31.9" customHeight="1">
      <c r="A14" s="39">
        <f t="shared" si="0"/>
        <v>3</v>
      </c>
      <c r="B14" s="46">
        <v>2009</v>
      </c>
      <c r="C14" s="35" t="s">
        <v>148</v>
      </c>
      <c r="D14" s="49" t="s">
        <v>149</v>
      </c>
      <c r="E14" s="46">
        <v>3</v>
      </c>
      <c r="F14" s="96" t="s">
        <v>144</v>
      </c>
      <c r="G14" s="49" t="s">
        <v>145</v>
      </c>
      <c r="H14" s="47" t="s">
        <v>146</v>
      </c>
      <c r="I14" s="48" t="s">
        <v>147</v>
      </c>
      <c r="J14" s="76">
        <v>6.6</v>
      </c>
      <c r="K14" s="76">
        <v>6.7</v>
      </c>
      <c r="L14" s="76">
        <v>6.9</v>
      </c>
      <c r="M14" s="76">
        <v>6.8</v>
      </c>
      <c r="N14" s="139">
        <f t="shared" si="1"/>
        <v>27.000000000000004</v>
      </c>
      <c r="O14" s="69">
        <f t="shared" si="2"/>
        <v>67.5</v>
      </c>
      <c r="P14" s="140">
        <f>RANK(O14,O$12:O$17,0)</f>
        <v>3</v>
      </c>
      <c r="Q14" s="76">
        <v>133</v>
      </c>
      <c r="R14" s="69">
        <f t="shared" si="3"/>
        <v>66.5</v>
      </c>
      <c r="S14" s="140">
        <f t="shared" si="4"/>
        <v>1</v>
      </c>
      <c r="T14" s="78"/>
      <c r="U14" s="78"/>
      <c r="V14" s="69">
        <f t="shared" si="5"/>
        <v>67</v>
      </c>
      <c r="W14" s="90">
        <v>2</v>
      </c>
    </row>
    <row r="15" spans="1:23" ht="31.9" customHeight="1">
      <c r="A15" s="39">
        <f t="shared" si="0"/>
        <v>4</v>
      </c>
      <c r="B15" s="46">
        <v>2012</v>
      </c>
      <c r="C15" s="135" t="s">
        <v>120</v>
      </c>
      <c r="D15" s="136" t="s">
        <v>121</v>
      </c>
      <c r="E15" s="137" t="s">
        <v>19</v>
      </c>
      <c r="F15" s="45" t="s">
        <v>122</v>
      </c>
      <c r="G15" s="49" t="s">
        <v>123</v>
      </c>
      <c r="H15" s="47" t="s">
        <v>124</v>
      </c>
      <c r="I15" s="173" t="s">
        <v>117</v>
      </c>
      <c r="J15" s="76">
        <v>6.6</v>
      </c>
      <c r="K15" s="76">
        <v>6.5</v>
      </c>
      <c r="L15" s="76">
        <v>6.7</v>
      </c>
      <c r="M15" s="76">
        <v>6.6</v>
      </c>
      <c r="N15" s="139">
        <f t="shared" si="1"/>
        <v>26.4</v>
      </c>
      <c r="O15" s="69">
        <f t="shared" si="2"/>
        <v>65.999999999999986</v>
      </c>
      <c r="P15" s="140">
        <f>RANK(O15,O$12:O$17,0)</f>
        <v>4</v>
      </c>
      <c r="Q15" s="76">
        <v>123.5</v>
      </c>
      <c r="R15" s="69">
        <f t="shared" si="3"/>
        <v>61.75</v>
      </c>
      <c r="S15" s="140">
        <f t="shared" si="4"/>
        <v>4</v>
      </c>
      <c r="T15" s="78"/>
      <c r="U15" s="78"/>
      <c r="V15" s="69">
        <f t="shared" si="5"/>
        <v>63.874999999999993</v>
      </c>
      <c r="W15" s="90" t="s">
        <v>25</v>
      </c>
    </row>
    <row r="16" spans="1:23" ht="33" customHeight="1">
      <c r="A16" s="39">
        <f t="shared" si="0"/>
        <v>5</v>
      </c>
      <c r="B16" s="46">
        <v>2010</v>
      </c>
      <c r="C16" s="41" t="s">
        <v>177</v>
      </c>
      <c r="D16" s="49" t="s">
        <v>178</v>
      </c>
      <c r="E16" s="46" t="s">
        <v>19</v>
      </c>
      <c r="F16" s="66" t="s">
        <v>179</v>
      </c>
      <c r="G16" s="49" t="s">
        <v>180</v>
      </c>
      <c r="H16" s="47" t="s">
        <v>181</v>
      </c>
      <c r="I16" s="48" t="s">
        <v>21</v>
      </c>
      <c r="J16" s="76">
        <v>6</v>
      </c>
      <c r="K16" s="76">
        <v>6.2</v>
      </c>
      <c r="L16" s="76">
        <v>6.3</v>
      </c>
      <c r="M16" s="76">
        <v>6.2</v>
      </c>
      <c r="N16" s="139">
        <f t="shared" si="1"/>
        <v>24.7</v>
      </c>
      <c r="O16" s="69">
        <f t="shared" si="2"/>
        <v>61.749999999999993</v>
      </c>
      <c r="P16" s="140">
        <v>5</v>
      </c>
      <c r="Q16" s="76">
        <v>116</v>
      </c>
      <c r="R16" s="69">
        <f t="shared" si="3"/>
        <v>58</v>
      </c>
      <c r="S16" s="140">
        <f t="shared" si="4"/>
        <v>5</v>
      </c>
      <c r="T16" s="78"/>
      <c r="U16" s="78"/>
      <c r="V16" s="69">
        <f t="shared" si="5"/>
        <v>59.875</v>
      </c>
      <c r="W16" s="90" t="s">
        <v>194</v>
      </c>
    </row>
    <row r="17" spans="1:23" ht="31.9" customHeight="1">
      <c r="A17" s="39">
        <f t="shared" si="0"/>
        <v>6</v>
      </c>
      <c r="B17" s="46">
        <v>2011</v>
      </c>
      <c r="C17" s="4" t="s">
        <v>110</v>
      </c>
      <c r="D17" s="49" t="s">
        <v>109</v>
      </c>
      <c r="E17" s="46" t="s">
        <v>19</v>
      </c>
      <c r="F17" s="96" t="s">
        <v>192</v>
      </c>
      <c r="G17" s="49" t="s">
        <v>41</v>
      </c>
      <c r="H17" s="144" t="s">
        <v>193</v>
      </c>
      <c r="I17" s="48" t="s">
        <v>44</v>
      </c>
      <c r="J17" s="76">
        <v>6.5</v>
      </c>
      <c r="K17" s="76">
        <v>5.8</v>
      </c>
      <c r="L17" s="76">
        <v>6.4</v>
      </c>
      <c r="M17" s="76">
        <v>6</v>
      </c>
      <c r="N17" s="139">
        <f t="shared" si="1"/>
        <v>24.700000000000003</v>
      </c>
      <c r="O17" s="69">
        <f t="shared" si="2"/>
        <v>61.750000000000007</v>
      </c>
      <c r="P17" s="140">
        <f>RANK(O17,O$12:O$17,0)</f>
        <v>5</v>
      </c>
      <c r="Q17" s="76">
        <v>110</v>
      </c>
      <c r="R17" s="69">
        <f t="shared" si="3"/>
        <v>55</v>
      </c>
      <c r="S17" s="140">
        <f t="shared" si="4"/>
        <v>6</v>
      </c>
      <c r="T17" s="78"/>
      <c r="U17" s="78"/>
      <c r="V17" s="69">
        <f t="shared" si="5"/>
        <v>58.375</v>
      </c>
      <c r="W17" s="90"/>
    </row>
    <row r="18" spans="1:23" ht="25.15" customHeight="1">
      <c r="A18" s="199" t="s">
        <v>55</v>
      </c>
      <c r="B18" s="200"/>
      <c r="C18" s="200"/>
      <c r="D18" s="200"/>
      <c r="E18" s="200"/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0"/>
      <c r="Q18" s="200"/>
      <c r="R18" s="200"/>
      <c r="S18" s="200"/>
      <c r="T18" s="200"/>
      <c r="U18" s="200"/>
      <c r="V18" s="200"/>
      <c r="W18" s="201"/>
    </row>
    <row r="19" spans="1:23" ht="31.9" customHeight="1">
      <c r="A19" s="39">
        <f>RANK(V19,$V$19:$V$22,0)</f>
        <v>1</v>
      </c>
      <c r="B19" s="46">
        <v>2008</v>
      </c>
      <c r="C19" s="102" t="s">
        <v>118</v>
      </c>
      <c r="D19" s="49" t="s">
        <v>119</v>
      </c>
      <c r="E19" s="46" t="s">
        <v>19</v>
      </c>
      <c r="F19" s="42" t="s">
        <v>115</v>
      </c>
      <c r="G19" s="49" t="s">
        <v>41</v>
      </c>
      <c r="H19" s="47" t="s">
        <v>116</v>
      </c>
      <c r="I19" s="174" t="s">
        <v>117</v>
      </c>
      <c r="J19" s="139">
        <v>6.7</v>
      </c>
      <c r="K19" s="139">
        <v>6.4</v>
      </c>
      <c r="L19" s="139">
        <v>6.4</v>
      </c>
      <c r="M19" s="139">
        <v>6.5</v>
      </c>
      <c r="N19" s="139">
        <f>SUM(J19:M19)</f>
        <v>26</v>
      </c>
      <c r="O19" s="62">
        <f>N19/0.4</f>
        <v>65</v>
      </c>
      <c r="P19" s="140">
        <f>RANK(O19,O$19:O$22,0)</f>
        <v>1</v>
      </c>
      <c r="Q19" s="139">
        <v>128</v>
      </c>
      <c r="R19" s="62">
        <f>Q19/2</f>
        <v>64</v>
      </c>
      <c r="S19" s="140">
        <f>RANK(R19,R$19:R$22,0)</f>
        <v>1</v>
      </c>
      <c r="T19" s="141"/>
      <c r="U19" s="141"/>
      <c r="V19" s="62">
        <f>(O19+R19)/2</f>
        <v>64.5</v>
      </c>
      <c r="W19" s="90"/>
    </row>
    <row r="20" spans="1:23" ht="31.9" customHeight="1">
      <c r="A20" s="39">
        <f>RANK(V20,$V$19:$V$22,0)</f>
        <v>2</v>
      </c>
      <c r="B20" s="98">
        <v>1974</v>
      </c>
      <c r="C20" s="66" t="s">
        <v>88</v>
      </c>
      <c r="D20" s="170"/>
      <c r="E20" s="134" t="s">
        <v>19</v>
      </c>
      <c r="F20" s="35" t="s">
        <v>89</v>
      </c>
      <c r="G20" s="49" t="s">
        <v>90</v>
      </c>
      <c r="H20" s="47" t="s">
        <v>91</v>
      </c>
      <c r="I20" s="48" t="s">
        <v>61</v>
      </c>
      <c r="J20" s="139">
        <v>6.5</v>
      </c>
      <c r="K20" s="139">
        <v>6.3</v>
      </c>
      <c r="L20" s="139">
        <v>6.6</v>
      </c>
      <c r="M20" s="139">
        <v>6.5</v>
      </c>
      <c r="N20" s="139">
        <f>SUM(J20:M20)</f>
        <v>25.9</v>
      </c>
      <c r="O20" s="62">
        <f>N20/0.4</f>
        <v>64.749999999999986</v>
      </c>
      <c r="P20" s="140">
        <f>RANK(O20,O$19:O$22,0)</f>
        <v>2</v>
      </c>
      <c r="Q20" s="139">
        <v>124.5</v>
      </c>
      <c r="R20" s="62">
        <f>Q20/2</f>
        <v>62.25</v>
      </c>
      <c r="S20" s="140">
        <f>RANK(R20,R$19:R$22,0)</f>
        <v>3</v>
      </c>
      <c r="T20" s="141"/>
      <c r="U20" s="141"/>
      <c r="V20" s="62">
        <f>(O20+R20)/2</f>
        <v>63.499999999999993</v>
      </c>
      <c r="W20" s="90"/>
    </row>
    <row r="21" spans="1:23" ht="31.9" customHeight="1">
      <c r="A21" s="166">
        <f>RANK(V21,$V$19:$V$22,0)</f>
        <v>3</v>
      </c>
      <c r="B21" s="184"/>
      <c r="C21" s="190" t="s">
        <v>97</v>
      </c>
      <c r="D21" s="191"/>
      <c r="E21" s="192" t="s">
        <v>19</v>
      </c>
      <c r="F21" s="193" t="s">
        <v>94</v>
      </c>
      <c r="G21" s="185" t="s">
        <v>95</v>
      </c>
      <c r="H21" s="186" t="s">
        <v>96</v>
      </c>
      <c r="I21" s="188" t="s">
        <v>61</v>
      </c>
      <c r="J21" s="167">
        <v>6.3</v>
      </c>
      <c r="K21" s="167">
        <v>6.2</v>
      </c>
      <c r="L21" s="167">
        <v>6.4</v>
      </c>
      <c r="M21" s="167">
        <v>6.3</v>
      </c>
      <c r="N21" s="167">
        <f>SUM(J21:M21)</f>
        <v>25.2</v>
      </c>
      <c r="O21" s="168">
        <f>N21/0.4</f>
        <v>62.999999999999993</v>
      </c>
      <c r="P21" s="187">
        <f>RANK(O21,O$19:O$22,0)</f>
        <v>3</v>
      </c>
      <c r="Q21" s="167">
        <v>125.5</v>
      </c>
      <c r="R21" s="168">
        <f>Q21/2</f>
        <v>62.75</v>
      </c>
      <c r="S21" s="187">
        <f>RANK(R21,R$19:R$22,0)</f>
        <v>2</v>
      </c>
      <c r="T21" s="169"/>
      <c r="U21" s="169"/>
      <c r="V21" s="168">
        <f>(O21+R21)/2</f>
        <v>62.875</v>
      </c>
      <c r="W21" s="189"/>
    </row>
    <row r="22" spans="1:23" ht="31.9" customHeight="1">
      <c r="A22" s="63">
        <f>RANK(V22,$V$19:$V$22,0)</f>
        <v>4</v>
      </c>
      <c r="B22" s="46">
        <v>2007</v>
      </c>
      <c r="C22" s="36" t="s">
        <v>113</v>
      </c>
      <c r="D22" s="49" t="s">
        <v>114</v>
      </c>
      <c r="E22" s="46" t="s">
        <v>19</v>
      </c>
      <c r="F22" s="42" t="s">
        <v>115</v>
      </c>
      <c r="G22" s="49" t="s">
        <v>41</v>
      </c>
      <c r="H22" s="47" t="s">
        <v>116</v>
      </c>
      <c r="I22" s="174" t="s">
        <v>117</v>
      </c>
      <c r="J22" s="76">
        <v>6.3</v>
      </c>
      <c r="K22" s="76">
        <v>6.1</v>
      </c>
      <c r="L22" s="76">
        <v>6.3</v>
      </c>
      <c r="M22" s="76">
        <v>6.2</v>
      </c>
      <c r="N22" s="76">
        <f>SUM(J22:M22)</f>
        <v>24.9</v>
      </c>
      <c r="O22" s="69">
        <f>N22/0.4</f>
        <v>62.249999999999993</v>
      </c>
      <c r="P22" s="77">
        <f>RANK(O22,O$19:O$22,0)</f>
        <v>4</v>
      </c>
      <c r="Q22" s="76">
        <v>119</v>
      </c>
      <c r="R22" s="69">
        <f>Q22/2</f>
        <v>59.5</v>
      </c>
      <c r="S22" s="77">
        <f>RANK(R22,R$19:R$22,0)</f>
        <v>4</v>
      </c>
      <c r="T22" s="78"/>
      <c r="U22" s="78"/>
      <c r="V22" s="69">
        <f>(O22+R22)/2</f>
        <v>60.875</v>
      </c>
      <c r="W22" s="105"/>
    </row>
    <row r="23" spans="1:23" ht="30" customHeight="1">
      <c r="A23" s="70"/>
      <c r="B23" s="70"/>
      <c r="C23" s="83"/>
      <c r="D23" s="81"/>
      <c r="E23" s="79"/>
      <c r="F23" s="84"/>
      <c r="G23" s="81"/>
      <c r="H23" s="82"/>
      <c r="I23" s="85"/>
      <c r="J23" s="73"/>
      <c r="K23" s="73"/>
      <c r="L23" s="73"/>
      <c r="M23" s="73"/>
      <c r="N23" s="73"/>
      <c r="O23" s="91"/>
      <c r="P23" s="74"/>
      <c r="Q23" s="73"/>
      <c r="R23" s="91"/>
      <c r="S23" s="74"/>
      <c r="T23" s="75"/>
      <c r="U23" s="75"/>
      <c r="V23" s="92"/>
      <c r="W23" s="93"/>
    </row>
    <row r="24" spans="1:23" ht="30" customHeight="1">
      <c r="A24" s="94"/>
      <c r="B24" s="94"/>
      <c r="C24" s="15" t="s">
        <v>2</v>
      </c>
      <c r="D24" s="55"/>
      <c r="E24" s="55"/>
      <c r="F24" s="56"/>
      <c r="G24" s="56"/>
      <c r="H24" s="57"/>
      <c r="I24" s="55" t="s">
        <v>39</v>
      </c>
      <c r="J24" s="3"/>
      <c r="K24" s="3"/>
      <c r="L24" s="95"/>
      <c r="M24" s="95"/>
      <c r="N24" s="95"/>
      <c r="O24" s="95"/>
      <c r="P24" s="94"/>
      <c r="Q24" s="94"/>
      <c r="R24" s="94"/>
      <c r="S24" s="94"/>
      <c r="T24" s="94"/>
      <c r="U24" s="94"/>
      <c r="V24" s="94"/>
      <c r="W24" s="94"/>
    </row>
    <row r="25" spans="1:23" ht="30" customHeight="1">
      <c r="A25" s="94"/>
      <c r="B25" s="94"/>
      <c r="C25" s="20" t="s">
        <v>3</v>
      </c>
      <c r="D25" s="58"/>
      <c r="E25" s="58"/>
      <c r="F25" s="54"/>
      <c r="G25" s="54"/>
      <c r="H25" s="59"/>
      <c r="I25" s="54" t="s">
        <v>26</v>
      </c>
      <c r="J25" s="3"/>
      <c r="K25" s="3"/>
      <c r="L25" s="95"/>
      <c r="M25" s="95"/>
      <c r="N25" s="95"/>
      <c r="O25" s="95"/>
      <c r="P25" s="94"/>
      <c r="Q25" s="94"/>
      <c r="R25" s="94"/>
      <c r="S25" s="94"/>
      <c r="T25" s="94"/>
      <c r="U25" s="94"/>
      <c r="V25" s="94"/>
      <c r="W25" s="94"/>
    </row>
  </sheetData>
  <sortState ref="A12:W17">
    <sortCondition ref="A12:A17"/>
  </sortState>
  <mergeCells count="25">
    <mergeCell ref="A11:W11"/>
    <mergeCell ref="A18:W18"/>
    <mergeCell ref="A5:W5"/>
    <mergeCell ref="A6:W6"/>
    <mergeCell ref="I9:I10"/>
    <mergeCell ref="J9:P9"/>
    <mergeCell ref="Q9:S9"/>
    <mergeCell ref="T9:T10"/>
    <mergeCell ref="U9:U10"/>
    <mergeCell ref="A1:W1"/>
    <mergeCell ref="A2:W2"/>
    <mergeCell ref="A3:W3"/>
    <mergeCell ref="A4:W4"/>
    <mergeCell ref="V9:V10"/>
    <mergeCell ref="A7:W7"/>
    <mergeCell ref="T8:W8"/>
    <mergeCell ref="A9:A10"/>
    <mergeCell ref="B9:B10"/>
    <mergeCell ref="C9:C10"/>
    <mergeCell ref="D9:D10"/>
    <mergeCell ref="E9:E10"/>
    <mergeCell ref="F9:F10"/>
    <mergeCell ref="G9:G10"/>
    <mergeCell ref="H9:H10"/>
    <mergeCell ref="W9:W10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3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tabSelected="1" workbookViewId="0">
      <selection activeCell="F22" sqref="F22"/>
    </sheetView>
  </sheetViews>
  <sheetFormatPr defaultRowHeight="12.75"/>
  <cols>
    <col min="1" max="1" width="4.7109375" style="38" customWidth="1"/>
    <col min="2" max="2" width="6.7109375" style="38" hidden="1" customWidth="1"/>
    <col min="3" max="3" width="24.7109375" style="38" customWidth="1"/>
    <col min="4" max="4" width="8.7109375" style="38" hidden="1" customWidth="1"/>
    <col min="5" max="5" width="6.7109375" style="38" customWidth="1"/>
    <col min="6" max="6" width="36.7109375" style="38" customWidth="1"/>
    <col min="7" max="7" width="8.7109375" style="38" hidden="1" customWidth="1"/>
    <col min="8" max="8" width="17.7109375" style="38" hidden="1" customWidth="1"/>
    <col min="9" max="9" width="22.7109375" style="38" customWidth="1"/>
    <col min="10" max="15" width="8.7109375" style="38" customWidth="1"/>
    <col min="16" max="16" width="4.7109375" style="38" customWidth="1"/>
    <col min="17" max="17" width="6.7109375" style="38" customWidth="1"/>
    <col min="18" max="18" width="8.7109375" style="38" customWidth="1"/>
    <col min="19" max="21" width="4.7109375" style="38" customWidth="1"/>
    <col min="22" max="22" width="9.140625" style="38" customWidth="1"/>
    <col min="23" max="23" width="6.7109375" style="38" hidden="1" customWidth="1"/>
  </cols>
  <sheetData>
    <row r="1" spans="1:23" ht="30" customHeight="1">
      <c r="A1" s="215" t="s">
        <v>37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</row>
    <row r="2" spans="1:23" ht="30" customHeight="1">
      <c r="A2" s="216" t="s">
        <v>87</v>
      </c>
      <c r="B2" s="216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17"/>
      <c r="W2" s="217"/>
    </row>
    <row r="3" spans="1:23" ht="30" customHeight="1">
      <c r="A3" s="218" t="s">
        <v>7</v>
      </c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218"/>
      <c r="U3" s="218"/>
      <c r="V3" s="218"/>
      <c r="W3" s="218"/>
    </row>
    <row r="4" spans="1:23" ht="30" customHeight="1">
      <c r="A4" s="215" t="s">
        <v>14</v>
      </c>
      <c r="B4" s="215"/>
      <c r="C4" s="215"/>
      <c r="D4" s="215"/>
      <c r="E4" s="215"/>
      <c r="F4" s="215"/>
      <c r="G4" s="215"/>
      <c r="H4" s="215"/>
      <c r="I4" s="215"/>
      <c r="J4" s="215"/>
      <c r="K4" s="215"/>
      <c r="L4" s="215"/>
      <c r="M4" s="215"/>
      <c r="N4" s="215"/>
      <c r="O4" s="215"/>
      <c r="P4" s="215"/>
      <c r="Q4" s="215"/>
      <c r="R4" s="215"/>
      <c r="S4" s="215"/>
      <c r="T4" s="215"/>
      <c r="U4" s="215"/>
      <c r="V4" s="215"/>
      <c r="W4" s="215"/>
    </row>
    <row r="5" spans="1:23" ht="30" customHeight="1">
      <c r="A5" s="209" t="s">
        <v>85</v>
      </c>
      <c r="B5" s="209"/>
      <c r="C5" s="209"/>
      <c r="D5" s="209"/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  <c r="W5" s="209"/>
    </row>
    <row r="6" spans="1:23" ht="30" customHeight="1">
      <c r="A6" s="86" t="s">
        <v>27</v>
      </c>
      <c r="B6" s="86"/>
      <c r="C6" s="51"/>
      <c r="D6" s="52"/>
      <c r="E6" s="52"/>
      <c r="F6" s="53"/>
      <c r="G6" s="71"/>
      <c r="H6" s="53"/>
      <c r="I6" s="72"/>
      <c r="J6" s="87"/>
      <c r="K6" s="87"/>
      <c r="L6" s="87"/>
      <c r="M6" s="87"/>
      <c r="N6" s="87"/>
      <c r="O6" s="80"/>
      <c r="P6" s="87"/>
      <c r="Q6" s="87"/>
      <c r="R6" s="80"/>
      <c r="S6" s="87"/>
      <c r="T6" s="210" t="s">
        <v>172</v>
      </c>
      <c r="U6" s="210"/>
      <c r="V6" s="210"/>
      <c r="W6" s="210"/>
    </row>
    <row r="7" spans="1:23" ht="20.100000000000001" customHeight="1">
      <c r="A7" s="194" t="s">
        <v>1</v>
      </c>
      <c r="B7" s="212" t="s">
        <v>15</v>
      </c>
      <c r="C7" s="202" t="s">
        <v>12</v>
      </c>
      <c r="D7" s="203" t="s">
        <v>10</v>
      </c>
      <c r="E7" s="211" t="s">
        <v>9</v>
      </c>
      <c r="F7" s="203" t="s">
        <v>13</v>
      </c>
      <c r="G7" s="203" t="s">
        <v>10</v>
      </c>
      <c r="H7" s="202" t="s">
        <v>8</v>
      </c>
      <c r="I7" s="202" t="s">
        <v>4</v>
      </c>
      <c r="J7" s="202" t="s">
        <v>29</v>
      </c>
      <c r="K7" s="202"/>
      <c r="L7" s="202"/>
      <c r="M7" s="202"/>
      <c r="N7" s="202"/>
      <c r="O7" s="202"/>
      <c r="P7" s="202"/>
      <c r="Q7" s="202" t="s">
        <v>5</v>
      </c>
      <c r="R7" s="202"/>
      <c r="S7" s="202"/>
      <c r="T7" s="204" t="s">
        <v>17</v>
      </c>
      <c r="U7" s="205" t="s">
        <v>18</v>
      </c>
      <c r="V7" s="207" t="s">
        <v>31</v>
      </c>
      <c r="W7" s="194" t="s">
        <v>32</v>
      </c>
    </row>
    <row r="8" spans="1:23" ht="39.950000000000003" customHeight="1">
      <c r="A8" s="211"/>
      <c r="B8" s="213"/>
      <c r="C8" s="203"/>
      <c r="D8" s="214"/>
      <c r="E8" s="214"/>
      <c r="F8" s="214"/>
      <c r="G8" s="214"/>
      <c r="H8" s="203"/>
      <c r="I8" s="203"/>
      <c r="J8" s="142" t="s">
        <v>33</v>
      </c>
      <c r="K8" s="142" t="s">
        <v>36</v>
      </c>
      <c r="L8" s="142" t="s">
        <v>34</v>
      </c>
      <c r="M8" s="142" t="s">
        <v>30</v>
      </c>
      <c r="N8" s="143" t="s">
        <v>35</v>
      </c>
      <c r="O8" s="88" t="s">
        <v>0</v>
      </c>
      <c r="P8" s="89" t="s">
        <v>1</v>
      </c>
      <c r="Q8" s="89" t="s">
        <v>11</v>
      </c>
      <c r="R8" s="88" t="s">
        <v>0</v>
      </c>
      <c r="S8" s="89" t="s">
        <v>1</v>
      </c>
      <c r="T8" s="205"/>
      <c r="U8" s="206"/>
      <c r="V8" s="208"/>
      <c r="W8" s="195"/>
    </row>
    <row r="9" spans="1:23" ht="31.9" customHeight="1">
      <c r="A9" s="264" t="s">
        <v>190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138"/>
    </row>
    <row r="10" spans="1:23" ht="31.9" customHeight="1">
      <c r="A10" s="39">
        <v>1</v>
      </c>
      <c r="B10" s="46" t="s">
        <v>125</v>
      </c>
      <c r="C10" s="37" t="s">
        <v>126</v>
      </c>
      <c r="D10" s="49" t="s">
        <v>127</v>
      </c>
      <c r="E10" s="46" t="s">
        <v>38</v>
      </c>
      <c r="F10" s="99" t="s">
        <v>128</v>
      </c>
      <c r="G10" s="49" t="s">
        <v>129</v>
      </c>
      <c r="H10" s="47" t="s">
        <v>130</v>
      </c>
      <c r="I10" s="146" t="s">
        <v>21</v>
      </c>
      <c r="J10" s="139">
        <v>7.3</v>
      </c>
      <c r="K10" s="139">
        <v>6.8</v>
      </c>
      <c r="L10" s="139">
        <v>7</v>
      </c>
      <c r="M10" s="139">
        <v>7.2</v>
      </c>
      <c r="N10" s="139">
        <f>SUM(J10:M10)</f>
        <v>28.3</v>
      </c>
      <c r="O10" s="62">
        <f>N10/0.4</f>
        <v>70.75</v>
      </c>
      <c r="P10" s="140">
        <v>1</v>
      </c>
      <c r="Q10" s="139">
        <v>141.5</v>
      </c>
      <c r="R10" s="62">
        <f>Q10/2</f>
        <v>70.75</v>
      </c>
      <c r="S10" s="140">
        <v>1</v>
      </c>
      <c r="T10" s="141"/>
      <c r="U10" s="141"/>
      <c r="V10" s="62">
        <f>(O10+R10)/2</f>
        <v>70.75</v>
      </c>
      <c r="W10" s="90"/>
    </row>
    <row r="11" spans="1:23" ht="31.9" customHeight="1">
      <c r="A11" s="264" t="s">
        <v>189</v>
      </c>
      <c r="B11" s="265"/>
      <c r="C11" s="265"/>
      <c r="D11" s="265"/>
      <c r="E11" s="265"/>
      <c r="F11" s="265"/>
      <c r="G11" s="265"/>
      <c r="H11" s="265"/>
      <c r="I11" s="265"/>
      <c r="J11" s="265"/>
      <c r="K11" s="265"/>
      <c r="L11" s="265"/>
      <c r="M11" s="265"/>
      <c r="N11" s="265"/>
      <c r="O11" s="265"/>
      <c r="P11" s="265"/>
      <c r="Q11" s="265"/>
      <c r="R11" s="265"/>
      <c r="S11" s="265"/>
      <c r="T11" s="265"/>
      <c r="U11" s="265"/>
      <c r="V11" s="265"/>
      <c r="W11" s="90"/>
    </row>
    <row r="12" spans="1:23" ht="31.9" customHeight="1">
      <c r="A12" s="39">
        <f>RANK(V12,$V$12:$V$12,0)</f>
        <v>1</v>
      </c>
      <c r="B12" s="46">
        <v>1977</v>
      </c>
      <c r="C12" s="4" t="s">
        <v>58</v>
      </c>
      <c r="D12" s="49" t="s">
        <v>59</v>
      </c>
      <c r="E12" s="46" t="s">
        <v>20</v>
      </c>
      <c r="F12" s="96" t="s">
        <v>66</v>
      </c>
      <c r="G12" s="49" t="s">
        <v>41</v>
      </c>
      <c r="H12" s="47" t="s">
        <v>60</v>
      </c>
      <c r="I12" s="48" t="s">
        <v>61</v>
      </c>
      <c r="J12" s="139">
        <v>6.5</v>
      </c>
      <c r="K12" s="139">
        <v>6.3</v>
      </c>
      <c r="L12" s="139">
        <v>6.8</v>
      </c>
      <c r="M12" s="139">
        <v>6.6</v>
      </c>
      <c r="N12" s="139">
        <f>SUM(J12:M12)</f>
        <v>26.200000000000003</v>
      </c>
      <c r="O12" s="62">
        <f>N12/0.4</f>
        <v>65.5</v>
      </c>
      <c r="P12" s="140">
        <f>RANK(O12,O$12:O$12,0)</f>
        <v>1</v>
      </c>
      <c r="Q12" s="139">
        <v>155.5</v>
      </c>
      <c r="R12" s="62">
        <f>Q12/2.5</f>
        <v>62.2</v>
      </c>
      <c r="S12" s="140">
        <f>RANK(R12,R$12:R$12,0)</f>
        <v>1</v>
      </c>
      <c r="T12" s="141"/>
      <c r="U12" s="141"/>
      <c r="V12" s="62">
        <f>(O12+R12)/2</f>
        <v>63.85</v>
      </c>
      <c r="W12" s="90"/>
    </row>
    <row r="13" spans="1:23" ht="30" customHeight="1">
      <c r="A13" s="70"/>
      <c r="B13" s="70"/>
      <c r="C13" s="83"/>
      <c r="D13" s="81"/>
      <c r="E13" s="79"/>
      <c r="F13" s="84"/>
      <c r="G13" s="81"/>
      <c r="H13" s="82"/>
      <c r="I13" s="85"/>
      <c r="J13" s="73"/>
      <c r="K13" s="73"/>
      <c r="L13" s="73"/>
      <c r="M13" s="73"/>
      <c r="N13" s="73"/>
      <c r="O13" s="91"/>
      <c r="P13" s="74"/>
      <c r="Q13" s="73"/>
      <c r="R13" s="91"/>
      <c r="S13" s="74"/>
      <c r="T13" s="75"/>
      <c r="U13" s="75"/>
      <c r="V13" s="92"/>
      <c r="W13" s="93"/>
    </row>
    <row r="14" spans="1:23" ht="30" customHeight="1">
      <c r="A14" s="94"/>
      <c r="B14" s="94"/>
      <c r="C14" s="15" t="s">
        <v>2</v>
      </c>
      <c r="D14" s="55"/>
      <c r="E14" s="55"/>
      <c r="F14" s="56"/>
      <c r="G14" s="56"/>
      <c r="H14" s="57"/>
      <c r="I14" s="55" t="s">
        <v>39</v>
      </c>
      <c r="J14" s="3"/>
      <c r="K14" s="3"/>
      <c r="L14" s="95"/>
      <c r="M14" s="95"/>
      <c r="N14" s="95"/>
      <c r="O14" s="95"/>
      <c r="P14" s="94"/>
      <c r="Q14" s="94"/>
      <c r="R14" s="94"/>
      <c r="S14" s="94"/>
      <c r="T14" s="94"/>
      <c r="U14" s="94"/>
      <c r="V14" s="94"/>
      <c r="W14" s="94"/>
    </row>
    <row r="15" spans="1:23" ht="30" customHeight="1">
      <c r="A15" s="94"/>
      <c r="B15" s="94"/>
      <c r="C15" s="20" t="s">
        <v>3</v>
      </c>
      <c r="D15" s="58"/>
      <c r="E15" s="58"/>
      <c r="F15" s="54"/>
      <c r="G15" s="54"/>
      <c r="H15" s="59"/>
      <c r="I15" s="54" t="s">
        <v>26</v>
      </c>
      <c r="J15" s="3"/>
      <c r="K15" s="3"/>
      <c r="L15" s="95"/>
      <c r="M15" s="95"/>
      <c r="N15" s="95"/>
      <c r="O15" s="95"/>
      <c r="P15" s="94"/>
      <c r="Q15" s="94"/>
      <c r="R15" s="94"/>
      <c r="S15" s="94"/>
      <c r="T15" s="94"/>
      <c r="U15" s="94"/>
      <c r="V15" s="94"/>
      <c r="W15" s="94"/>
    </row>
  </sheetData>
  <sortState ref="A14:W16">
    <sortCondition ref="A14:A16"/>
  </sortState>
  <mergeCells count="23">
    <mergeCell ref="A9:V9"/>
    <mergeCell ref="A11:V11"/>
    <mergeCell ref="G7:G8"/>
    <mergeCell ref="H7:H8"/>
    <mergeCell ref="I7:I8"/>
    <mergeCell ref="J7:P7"/>
    <mergeCell ref="Q7:S7"/>
    <mergeCell ref="T7:T8"/>
    <mergeCell ref="A7:A8"/>
    <mergeCell ref="B7:B8"/>
    <mergeCell ref="C7:C8"/>
    <mergeCell ref="D7:D8"/>
    <mergeCell ref="E7:E8"/>
    <mergeCell ref="F7:F8"/>
    <mergeCell ref="U7:U8"/>
    <mergeCell ref="V7:V8"/>
    <mergeCell ref="W7:W8"/>
    <mergeCell ref="T6:W6"/>
    <mergeCell ref="A1:W1"/>
    <mergeCell ref="A2:W2"/>
    <mergeCell ref="A3:W3"/>
    <mergeCell ref="A4:W4"/>
    <mergeCell ref="A5:W5"/>
  </mergeCells>
  <printOptions horizontalCentered="1"/>
  <pageMargins left="0.19685039370078741" right="0.19685039370078741" top="0.19685039370078741" bottom="0.19685039370078741" header="0.31496062992125984" footer="0.31496062992125984"/>
  <pageSetup paperSize="9" scale="77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МП</vt:lpstr>
      <vt:lpstr>СП</vt:lpstr>
      <vt:lpstr>Юноши</vt:lpstr>
      <vt:lpstr>ППД</vt:lpstr>
      <vt:lpstr>КПД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Olika</dc:creator>
  <cp:lastModifiedBy>User</cp:lastModifiedBy>
  <cp:lastPrinted>2023-11-12T12:16:01Z</cp:lastPrinted>
  <dcterms:created xsi:type="dcterms:W3CDTF">2007-12-24T11:06:58Z</dcterms:created>
  <dcterms:modified xsi:type="dcterms:W3CDTF">2023-11-13T13:23:28Z</dcterms:modified>
</cp:coreProperties>
</file>