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35" windowWidth="14220" windowHeight="8835" tabRatio="601" activeTab="0"/>
  </bookViews>
  <sheets>
    <sheet name="МП" sheetId="1" r:id="rId1"/>
    <sheet name="ППЮ" sheetId="2" r:id="rId2"/>
    <sheet name="ППЮ (Л)" sheetId="3" r:id="rId3"/>
    <sheet name="ППЮ (О)" sheetId="4" r:id="rId4"/>
    <sheet name="ППД.А" sheetId="5" r:id="rId5"/>
    <sheet name="ППД(Л)" sheetId="6" r:id="rId6"/>
    <sheet name="ППД.В" sheetId="7" r:id="rId7"/>
    <sheet name="ЛПД" sheetId="8" r:id="rId8"/>
    <sheet name="Нач." sheetId="9" r:id="rId9"/>
  </sheets>
  <definedNames/>
  <calcPr fullCalcOnLoad="1" refMode="R1C1"/>
</workbook>
</file>

<file path=xl/sharedStrings.xml><?xml version="1.0" encoding="utf-8"?>
<sst xmlns="http://schemas.openxmlformats.org/spreadsheetml/2006/main" count="752" uniqueCount="274">
  <si>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</si>
  <si>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</si>
  <si>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</si>
  <si>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</si>
  <si>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</si>
  <si>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</si>
  <si>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</si>
  <si>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</si>
  <si>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</si>
  <si>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Н</t>
  </si>
  <si>
    <t>В</t>
  </si>
  <si>
    <t>Звание, разряд</t>
  </si>
  <si>
    <t>Рег.№</t>
  </si>
  <si>
    <t>МАЛЫЙ ПРИЗ</t>
  </si>
  <si>
    <t>ПРЕДВАРИТЕЛЬНЫЙ ПРИЗ. ЮНОШИ</t>
  </si>
  <si>
    <t>Вып. Норм.</t>
  </si>
  <si>
    <t>Баллы</t>
  </si>
  <si>
    <r>
      <t xml:space="preserve">Фамилия, 
</t>
    </r>
    <r>
      <rPr>
        <sz val="11"/>
        <rFont val="Times New Roman"/>
        <family val="1"/>
      </rPr>
      <t>имя всадника</t>
    </r>
  </si>
  <si>
    <r>
      <t xml:space="preserve">Кличка лошади, г.р., </t>
    </r>
    <r>
      <rPr>
        <sz val="11"/>
        <rFont val="Times New Roman"/>
        <family val="1"/>
      </rPr>
      <t>пол, масть, порода, отец, место рождения</t>
    </r>
  </si>
  <si>
    <t xml:space="preserve">Выездка </t>
  </si>
  <si>
    <t>ТЕХНИЧЕСКИЕ РЕЗУЛЬТАТЫ</t>
  </si>
  <si>
    <t>Год рождения</t>
  </si>
  <si>
    <t>Всего %</t>
  </si>
  <si>
    <t>ПРЕДВАРИТЕЛЬНЫЙ ПРИЗ А. ДЕТИ</t>
  </si>
  <si>
    <t xml:space="preserve">Всего % </t>
  </si>
  <si>
    <t>Московская обл., КСК "Конкорд"</t>
  </si>
  <si>
    <t>Общий зачёт.</t>
  </si>
  <si>
    <t>Зачёт для спортсменов-любителей.</t>
  </si>
  <si>
    <t>Ошибки в схеме</t>
  </si>
  <si>
    <t>Прочие ошибки</t>
  </si>
  <si>
    <t>Зачёт для детей.</t>
  </si>
  <si>
    <t>КМС</t>
  </si>
  <si>
    <r>
      <rPr>
        <b/>
        <sz val="10"/>
        <rFont val="Times New Roman"/>
        <family val="1"/>
      </rPr>
      <t>МЕЩЕРЯКОВА</t>
    </r>
    <r>
      <rPr>
        <sz val="10"/>
        <rFont val="Times New Roman"/>
        <family val="1"/>
      </rPr>
      <t xml:space="preserve"> Анна</t>
    </r>
  </si>
  <si>
    <t>КСК "Конкорд", МО</t>
  </si>
  <si>
    <t>б.р.</t>
  </si>
  <si>
    <t>Ч/В, МО</t>
  </si>
  <si>
    <t>1 юн.</t>
  </si>
  <si>
    <r>
      <t xml:space="preserve">ВОЛКОВА </t>
    </r>
    <r>
      <rPr>
        <sz val="10"/>
        <rFont val="Times New Roman"/>
        <family val="1"/>
      </rPr>
      <t>Анастасия</t>
    </r>
  </si>
  <si>
    <t>1998</t>
  </si>
  <si>
    <t>003298</t>
  </si>
  <si>
    <t>Волкова Э.</t>
  </si>
  <si>
    <t>МС</t>
  </si>
  <si>
    <t>плем.</t>
  </si>
  <si>
    <r>
      <t xml:space="preserve">ЭНЕЙ-05, </t>
    </r>
    <r>
      <rPr>
        <sz val="10"/>
        <rFont val="Times New Roman"/>
        <family val="1"/>
      </rPr>
      <t>мер., гнед., гнед., Новатор, к/з им. Кирова</t>
    </r>
  </si>
  <si>
    <t>007144</t>
  </si>
  <si>
    <r>
      <t>ОПТИМУС ПРАЙМ-08</t>
    </r>
    <r>
      <rPr>
        <sz val="10"/>
        <rFont val="Times New Roman"/>
        <family val="1"/>
      </rPr>
      <t>, мер., вор., УВП, Острог, Россия</t>
    </r>
  </si>
  <si>
    <t>013040</t>
  </si>
  <si>
    <t>Мещерякова А.</t>
  </si>
  <si>
    <t>009969</t>
  </si>
  <si>
    <r>
      <rPr>
        <b/>
        <sz val="10"/>
        <rFont val="Times New Roman"/>
        <family val="1"/>
      </rPr>
      <t>АДЛЕР-07</t>
    </r>
    <r>
      <rPr>
        <sz val="10"/>
        <rFont val="Times New Roman"/>
        <family val="1"/>
      </rPr>
      <t>, мер., сер., ганн., Р.Адерми, Латвия</t>
    </r>
  </si>
  <si>
    <t>012081</t>
  </si>
  <si>
    <t>Метелёва Т.</t>
  </si>
  <si>
    <r>
      <rPr>
        <b/>
        <sz val="10"/>
        <rFont val="Times New Roman"/>
        <family val="1"/>
      </rPr>
      <t>МЕТЕЛЁВА</t>
    </r>
    <r>
      <rPr>
        <sz val="10"/>
        <rFont val="Times New Roman"/>
        <family val="1"/>
      </rPr>
      <t xml:space="preserve"> Татьяна</t>
    </r>
  </si>
  <si>
    <r>
      <rPr>
        <b/>
        <sz val="11"/>
        <rFont val="Times New Roman"/>
        <family val="1"/>
      </rPr>
      <t>Борисов А.В.</t>
    </r>
    <r>
      <rPr>
        <sz val="11"/>
        <rFont val="Times New Roman"/>
        <family val="1"/>
      </rPr>
      <t xml:space="preserve"> (2К, г.Москва)</t>
    </r>
  </si>
  <si>
    <r>
      <t xml:space="preserve">ВИНЧЕСТЕР-05, </t>
    </r>
    <r>
      <rPr>
        <sz val="10"/>
        <rFont val="Times New Roman"/>
        <family val="1"/>
      </rPr>
      <t>мер, т. гнед, латв., Векторс, Беларусь</t>
    </r>
  </si>
  <si>
    <t>012956</t>
  </si>
  <si>
    <t>Черчён Ю.</t>
  </si>
  <si>
    <t>Ч/В, г.Москва</t>
  </si>
  <si>
    <t>КСК "Южный", МО</t>
  </si>
  <si>
    <t>014063</t>
  </si>
  <si>
    <t>Осипенко А.</t>
  </si>
  <si>
    <r>
      <t xml:space="preserve">ЧЕРЧЁН </t>
    </r>
    <r>
      <rPr>
        <sz val="10"/>
        <rFont val="Times New Roman"/>
        <family val="1"/>
      </rPr>
      <t>Ольга, 2004</t>
    </r>
  </si>
  <si>
    <t>006404</t>
  </si>
  <si>
    <t>КСК "Белая дача", МО</t>
  </si>
  <si>
    <r>
      <rPr>
        <b/>
        <sz val="10"/>
        <rFont val="Times New Roman"/>
        <family val="1"/>
      </rPr>
      <t>ТИХОМИРОВА</t>
    </r>
    <r>
      <rPr>
        <sz val="10"/>
        <rFont val="Times New Roman"/>
        <family val="1"/>
      </rPr>
      <t xml:space="preserve"> Мария</t>
    </r>
  </si>
  <si>
    <r>
      <rPr>
        <b/>
        <sz val="10"/>
        <rFont val="Times New Roman"/>
        <family val="1"/>
      </rPr>
      <t>ХАМПТОН-03</t>
    </r>
    <r>
      <rPr>
        <sz val="10"/>
        <rFont val="Times New Roman"/>
        <family val="1"/>
      </rPr>
      <t>, жер., т.гнед., трак., Пикет, Рязанский к/з</t>
    </r>
  </si>
  <si>
    <t>002481</t>
  </si>
  <si>
    <t>Тихомирова М.</t>
  </si>
  <si>
    <t>Ч/В, Калужская обл.</t>
  </si>
  <si>
    <r>
      <t>АНИСИМОВА</t>
    </r>
    <r>
      <rPr>
        <sz val="10"/>
        <rFont val="Times New Roman"/>
        <family val="1"/>
      </rPr>
      <t xml:space="preserve"> Алёна</t>
    </r>
  </si>
  <si>
    <r>
      <t xml:space="preserve">ВАНКУВЕР-03, </t>
    </r>
    <r>
      <rPr>
        <sz val="10"/>
        <rFont val="Times New Roman"/>
        <family val="1"/>
      </rPr>
      <t>мер., вор., голл.тепл., Ферро, Нидерланды</t>
    </r>
  </si>
  <si>
    <t>011045</t>
  </si>
  <si>
    <t>Панина Л.</t>
  </si>
  <si>
    <r>
      <t>Э ДЖИППОРА-09,</t>
    </r>
    <r>
      <rPr>
        <sz val="10"/>
        <rFont val="Times New Roman"/>
        <family val="1"/>
      </rPr>
      <t xml:space="preserve"> коб., гнед., голл.тепл., Валерон, Бельгия</t>
    </r>
  </si>
  <si>
    <t>015420</t>
  </si>
  <si>
    <t>1994</t>
  </si>
  <si>
    <r>
      <t xml:space="preserve">БУРЫХ </t>
    </r>
    <r>
      <rPr>
        <sz val="10"/>
        <rFont val="Times New Roman"/>
        <family val="1"/>
      </rPr>
      <t>Виктория</t>
    </r>
  </si>
  <si>
    <t>2004</t>
  </si>
  <si>
    <t>ТЕСТ ДЛЯ НАЧИНАЮЩИХ ВСАДНИКОВ</t>
  </si>
  <si>
    <r>
      <rPr>
        <b/>
        <sz val="10"/>
        <rFont val="Times New Roman"/>
        <family val="1"/>
      </rPr>
      <t>РАКИТКИНА</t>
    </r>
    <r>
      <rPr>
        <sz val="10"/>
        <rFont val="Times New Roman"/>
        <family val="1"/>
      </rPr>
      <t xml:space="preserve"> Екатерина</t>
    </r>
  </si>
  <si>
    <r>
      <rPr>
        <b/>
        <sz val="10"/>
        <rFont val="Times New Roman"/>
        <family val="1"/>
      </rPr>
      <t>ЭРИКСОН-06</t>
    </r>
    <r>
      <rPr>
        <sz val="10"/>
        <rFont val="Times New Roman"/>
        <family val="1"/>
      </rPr>
      <t>, мер., гнед., латв., Регион, Россия</t>
    </r>
  </si>
  <si>
    <t>Бурых В.</t>
  </si>
  <si>
    <t>СДЮСШОР по ЛВС, МО</t>
  </si>
  <si>
    <t>1973</t>
  </si>
  <si>
    <t>Юхневская С.</t>
  </si>
  <si>
    <r>
      <t xml:space="preserve">ФИЛЬ </t>
    </r>
    <r>
      <rPr>
        <sz val="10"/>
        <rFont val="Times New Roman"/>
        <family val="1"/>
      </rPr>
      <t>Валентина</t>
    </r>
  </si>
  <si>
    <t>1980</t>
  </si>
  <si>
    <t>009580</t>
  </si>
  <si>
    <r>
      <rPr>
        <b/>
        <sz val="10"/>
        <rFont val="Times New Roman"/>
        <family val="1"/>
      </rPr>
      <t>ЗАПРЕТ-02</t>
    </r>
    <r>
      <rPr>
        <sz val="10"/>
        <rFont val="Times New Roman"/>
        <family val="1"/>
      </rPr>
      <t>, мер., вор.,англо-трак., Задор, Краснодарский край</t>
    </r>
  </si>
  <si>
    <t>005656</t>
  </si>
  <si>
    <t>Филь В.</t>
  </si>
  <si>
    <r>
      <t xml:space="preserve">ВИЛКОВА </t>
    </r>
    <r>
      <rPr>
        <sz val="10"/>
        <rFont val="Times New Roman"/>
        <family val="1"/>
      </rPr>
      <t>Александра</t>
    </r>
  </si>
  <si>
    <t>1997</t>
  </si>
  <si>
    <r>
      <t xml:space="preserve">ВЕФИ-04, </t>
    </r>
    <r>
      <rPr>
        <sz val="10"/>
        <rFont val="Times New Roman"/>
        <family val="1"/>
      </rPr>
      <t>коб., гнед., ганн., Выборг, ООО Веедерн</t>
    </r>
  </si>
  <si>
    <t>004757</t>
  </si>
  <si>
    <t>1992</t>
  </si>
  <si>
    <t>2</t>
  </si>
  <si>
    <r>
      <rPr>
        <b/>
        <sz val="10"/>
        <rFont val="Times New Roman"/>
        <family val="1"/>
      </rPr>
      <t>КОПНИНА</t>
    </r>
    <r>
      <rPr>
        <sz val="10"/>
        <rFont val="Times New Roman"/>
        <family val="1"/>
      </rPr>
      <t xml:space="preserve"> Серафима, 2005</t>
    </r>
  </si>
  <si>
    <r>
      <t>КВАЙТ ПОТ-12</t>
    </r>
    <r>
      <rPr>
        <sz val="10"/>
        <rFont val="Times New Roman"/>
        <family val="1"/>
      </rPr>
      <t>, жер., сер., вестф., Квайт Калидо, к/з "Вестфален-Свит"</t>
    </r>
  </si>
  <si>
    <r>
      <t xml:space="preserve"> Судьи: В - Ашихмина Е.А.</t>
    </r>
    <r>
      <rPr>
        <sz val="11"/>
        <rFont val="Times New Roman"/>
        <family val="1"/>
      </rPr>
      <t xml:space="preserve"> (ВК, Московская обл.), </t>
    </r>
    <r>
      <rPr>
        <b/>
        <sz val="11"/>
        <rFont val="Times New Roman"/>
        <family val="1"/>
      </rPr>
      <t xml:space="preserve">С - Цветаева С.Н.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 xml:space="preserve">Н - Семёнова Ю.С. </t>
    </r>
    <r>
      <rPr>
        <sz val="11"/>
        <rFont val="Times New Roman"/>
        <family val="1"/>
      </rPr>
      <t>(ВК, г.Москва).</t>
    </r>
  </si>
  <si>
    <t>II</t>
  </si>
  <si>
    <t>I</t>
  </si>
  <si>
    <t>III</t>
  </si>
  <si>
    <t>Афанасенко И.</t>
  </si>
  <si>
    <r>
      <rPr>
        <b/>
        <sz val="10"/>
        <rFont val="Times New Roman"/>
        <family val="1"/>
      </rPr>
      <t>РИО ДЕ ЖАНЕЙРО-11</t>
    </r>
    <r>
      <rPr>
        <sz val="10"/>
        <rFont val="Times New Roman"/>
        <family val="1"/>
      </rPr>
      <t>, жер., вор., ганн., Роял Классик,  Германия</t>
    </r>
  </si>
  <si>
    <t>Смирнова Н.</t>
  </si>
  <si>
    <t>Зачёты: для детей, спортсменов-любителей.</t>
  </si>
  <si>
    <t>ВЕСЕННИЙ КУБОК КСК "КОНКОРД"</t>
  </si>
  <si>
    <r>
      <t xml:space="preserve">Семёнова Ю.С. </t>
    </r>
    <r>
      <rPr>
        <sz val="11"/>
        <rFont val="Times New Roman"/>
        <family val="1"/>
      </rPr>
      <t>(ВК,  г.Москва)</t>
    </r>
  </si>
  <si>
    <r>
      <t xml:space="preserve">ВЕСТПОЙНТ ДОН-05, </t>
    </r>
    <r>
      <rPr>
        <sz val="10"/>
        <rFont val="Times New Roman"/>
        <family val="1"/>
      </rPr>
      <t>мер., гнед., трак., Пеон, Украина</t>
    </r>
  </si>
  <si>
    <t>008896</t>
  </si>
  <si>
    <t>СДЮСШОР г. Калуга</t>
  </si>
  <si>
    <t>002495</t>
  </si>
  <si>
    <t>Воронова Е.</t>
  </si>
  <si>
    <t>КСК "Совиное гнездо", МО</t>
  </si>
  <si>
    <r>
      <t xml:space="preserve">МАРСЕЛЬ-99, </t>
    </r>
    <r>
      <rPr>
        <sz val="10"/>
        <rFont val="Times New Roman"/>
        <family val="1"/>
      </rPr>
      <t>жер., гнед., трак., Схол, к/з Колос</t>
    </r>
  </si>
  <si>
    <r>
      <t>ЛАВРИКОВА</t>
    </r>
    <r>
      <rPr>
        <sz val="10"/>
        <rFont val="Times New Roman"/>
        <family val="1"/>
      </rPr>
      <t xml:space="preserve"> Мария</t>
    </r>
  </si>
  <si>
    <r>
      <rPr>
        <b/>
        <sz val="10"/>
        <rFont val="Times New Roman"/>
        <family val="1"/>
      </rPr>
      <t>ФЁДОРОВА</t>
    </r>
    <r>
      <rPr>
        <sz val="10"/>
        <rFont val="Times New Roman"/>
        <family val="1"/>
      </rPr>
      <t xml:space="preserve"> Кира</t>
    </r>
  </si>
  <si>
    <t>014287</t>
  </si>
  <si>
    <r>
      <t>РИЧМОНД-02,</t>
    </r>
    <r>
      <rPr>
        <sz val="10"/>
        <rFont val="Times New Roman"/>
        <family val="1"/>
      </rPr>
      <t xml:space="preserve"> мер., вор., РВП, Гепард, Старожиловский к/з</t>
    </r>
  </si>
  <si>
    <t>008857</t>
  </si>
  <si>
    <t>Федорова К.</t>
  </si>
  <si>
    <t>КСК "Светозар", МО</t>
  </si>
  <si>
    <r>
      <t xml:space="preserve">СЕЛИВЁРСТОВА
</t>
    </r>
    <r>
      <rPr>
        <sz val="10"/>
        <rFont val="Times New Roman"/>
        <family val="1"/>
      </rPr>
      <t>Алёна</t>
    </r>
  </si>
  <si>
    <t>1995</t>
  </si>
  <si>
    <t>000295</t>
  </si>
  <si>
    <t>008101</t>
  </si>
  <si>
    <t>Селиверстова А.</t>
  </si>
  <si>
    <r>
      <t xml:space="preserve">ЦЕЙТЛИНА </t>
    </r>
    <r>
      <rPr>
        <sz val="10"/>
        <rFont val="Times New Roman"/>
        <family val="1"/>
      </rPr>
      <t>Екатерина</t>
    </r>
  </si>
  <si>
    <t>003179</t>
  </si>
  <si>
    <r>
      <t>КАРАМБОЛЬ-03,</t>
    </r>
    <r>
      <rPr>
        <sz val="10"/>
        <rFont val="Times New Roman"/>
        <family val="1"/>
      </rPr>
      <t xml:space="preserve"> мер., гнед., трак., Калибр, к/з Кавказ</t>
    </r>
  </si>
  <si>
    <t>004147</t>
  </si>
  <si>
    <t xml:space="preserve">Артеменко Н. </t>
  </si>
  <si>
    <r>
      <rPr>
        <b/>
        <sz val="10"/>
        <rFont val="Times New Roman"/>
        <family val="1"/>
      </rPr>
      <t>ГРЭВИАН-09</t>
    </r>
    <r>
      <rPr>
        <sz val="10"/>
        <rFont val="Times New Roman"/>
        <family val="1"/>
      </rPr>
      <t>, мер., гнед., трак., Взлёт 4, КСК "Взлёт"</t>
    </r>
  </si>
  <si>
    <t>016237</t>
  </si>
  <si>
    <t>Елисеева О.</t>
  </si>
  <si>
    <t>23 апреля 2017 г.</t>
  </si>
  <si>
    <r>
      <rPr>
        <b/>
        <sz val="10"/>
        <rFont val="Times New Roman"/>
        <family val="1"/>
      </rPr>
      <t>МЕЛЬНИК</t>
    </r>
    <r>
      <rPr>
        <sz val="10"/>
        <rFont val="Times New Roman"/>
        <family val="1"/>
      </rPr>
      <t xml:space="preserve"> Ирина</t>
    </r>
  </si>
  <si>
    <r>
      <rPr>
        <b/>
        <sz val="10"/>
        <rFont val="Times New Roman"/>
        <family val="1"/>
      </rPr>
      <t>КАРНАВАЛ-07</t>
    </r>
    <r>
      <rPr>
        <sz val="10"/>
        <rFont val="Times New Roman"/>
        <family val="1"/>
      </rPr>
      <t>, жер., гнед., буд., Конкорд, Кировский к/з</t>
    </r>
  </si>
  <si>
    <t>Мельник И.</t>
  </si>
  <si>
    <r>
      <t>ШИРОУХОВА</t>
    </r>
    <r>
      <rPr>
        <sz val="10"/>
        <rFont val="Times New Roman"/>
        <family val="1"/>
      </rPr>
      <t xml:space="preserve"> Александра</t>
    </r>
  </si>
  <si>
    <r>
      <t>АНФРА-96</t>
    </r>
    <r>
      <rPr>
        <sz val="10"/>
        <rFont val="Times New Roman"/>
        <family val="1"/>
      </rPr>
      <t>, коб., гнед., латв., Фибрин, Россия</t>
    </r>
  </si>
  <si>
    <t>004299</t>
  </si>
  <si>
    <t>Рудых А.</t>
  </si>
  <si>
    <r>
      <t xml:space="preserve">ЗАБОЛОТСКИЙ </t>
    </r>
    <r>
      <rPr>
        <sz val="10"/>
        <rFont val="Times New Roman"/>
        <family val="1"/>
      </rPr>
      <t>Александр</t>
    </r>
  </si>
  <si>
    <t>005768</t>
  </si>
  <si>
    <r>
      <rPr>
        <b/>
        <sz val="10"/>
        <rFont val="Times New Roman"/>
        <family val="1"/>
      </rPr>
      <t>ХЕМЕНГУЭЙ-97</t>
    </r>
    <r>
      <rPr>
        <sz val="10"/>
        <rFont val="Times New Roman"/>
        <family val="1"/>
      </rPr>
      <t>, жер., т.гнед., трак., Гурон, Россия</t>
    </r>
  </si>
  <si>
    <t>000960</t>
  </si>
  <si>
    <t>Заболотский А.</t>
  </si>
  <si>
    <t>УОСЦ "Планерная", МО</t>
  </si>
  <si>
    <r>
      <t>РУДЫХ</t>
    </r>
    <r>
      <rPr>
        <sz val="10"/>
        <rFont val="Times New Roman"/>
        <family val="1"/>
      </rPr>
      <t xml:space="preserve"> Анна</t>
    </r>
  </si>
  <si>
    <t>031300</t>
  </si>
  <si>
    <r>
      <t>ПАРАБЕЛЛУМ-08</t>
    </r>
    <r>
      <rPr>
        <sz val="10"/>
        <rFont val="Times New Roman"/>
        <family val="1"/>
      </rPr>
      <t>, мер., гнед., трак., Бодлер хх, Рязанская обл.</t>
    </r>
  </si>
  <si>
    <t>007897</t>
  </si>
  <si>
    <t>Сбоев М.</t>
  </si>
  <si>
    <t>Ч/В, Рязанская обл.</t>
  </si>
  <si>
    <r>
      <t>РОГОЖИНА</t>
    </r>
    <r>
      <rPr>
        <sz val="10"/>
        <rFont val="Times New Roman"/>
        <family val="1"/>
      </rPr>
      <t xml:space="preserve"> Валерия, 2004</t>
    </r>
  </si>
  <si>
    <r>
      <t xml:space="preserve">ИЗАБЕЛЛА-01, </t>
    </r>
    <r>
      <rPr>
        <sz val="10"/>
        <rFont val="Times New Roman"/>
        <family val="1"/>
      </rPr>
      <t>коб., карак., полукр., Зомби, Беларусь</t>
    </r>
  </si>
  <si>
    <t>014809</t>
  </si>
  <si>
    <t>Вилкова В</t>
  </si>
  <si>
    <r>
      <t xml:space="preserve">ШАБАНОВА </t>
    </r>
    <r>
      <rPr>
        <sz val="10"/>
        <color indexed="8"/>
        <rFont val="Times New Roman"/>
        <family val="1"/>
      </rPr>
      <t>Валерия</t>
    </r>
  </si>
  <si>
    <t>1999</t>
  </si>
  <si>
    <t>Шабанова Ю.</t>
  </si>
  <si>
    <t>КСК "Арсенал", Тульская обл.</t>
  </si>
  <si>
    <r>
      <t xml:space="preserve">ШАБАНОВА </t>
    </r>
    <r>
      <rPr>
        <sz val="10"/>
        <color indexed="8"/>
        <rFont val="Times New Roman"/>
        <family val="1"/>
      </rPr>
      <t>Валерия, 1999</t>
    </r>
  </si>
  <si>
    <r>
      <t>БЛЕСК-05</t>
    </r>
    <r>
      <rPr>
        <sz val="10"/>
        <color indexed="8"/>
        <rFont val="Times New Roman"/>
        <family val="1"/>
      </rPr>
      <t>, жер., гнед., ганн., Лабиринт, Россия</t>
    </r>
  </si>
  <si>
    <t>Федулов А.</t>
  </si>
  <si>
    <r>
      <t>СБОЕВА</t>
    </r>
    <r>
      <rPr>
        <sz val="10"/>
        <rFont val="Times New Roman"/>
        <family val="1"/>
      </rPr>
      <t xml:space="preserve"> Анастасия, 2000</t>
    </r>
  </si>
  <si>
    <r>
      <t>ПОБЕДИНСКАЯ</t>
    </r>
    <r>
      <rPr>
        <sz val="10"/>
        <rFont val="Times New Roman"/>
        <family val="1"/>
      </rPr>
      <t xml:space="preserve"> Софья, 1999</t>
    </r>
  </si>
  <si>
    <r>
      <t>АНДРЕВА</t>
    </r>
    <r>
      <rPr>
        <sz val="10"/>
        <rFont val="Times New Roman"/>
        <family val="1"/>
      </rPr>
      <t xml:space="preserve"> Валерия, 2001</t>
    </r>
  </si>
  <si>
    <t>"Юность Москвы" - Измайлово, г. Москва</t>
  </si>
  <si>
    <t>014533</t>
  </si>
  <si>
    <r>
      <t xml:space="preserve">ОСИПЕНКО </t>
    </r>
    <r>
      <rPr>
        <sz val="10"/>
        <rFont val="Times New Roman"/>
        <family val="1"/>
      </rPr>
      <t>Анна</t>
    </r>
  </si>
  <si>
    <r>
      <rPr>
        <b/>
        <sz val="10"/>
        <rFont val="Times New Roman"/>
        <family val="1"/>
      </rPr>
      <t>СИЛЬВЕР КИНГ-09</t>
    </r>
    <r>
      <rPr>
        <sz val="10"/>
        <rFont val="Times New Roman"/>
        <family val="1"/>
      </rPr>
      <t>, мер., сер., ганн., Клинтон, Германия</t>
    </r>
  </si>
  <si>
    <r>
      <t xml:space="preserve">КРАВЦОВА </t>
    </r>
    <r>
      <rPr>
        <sz val="10"/>
        <rFont val="Times New Roman"/>
        <family val="1"/>
      </rPr>
      <t>Анастасия</t>
    </r>
  </si>
  <si>
    <t>012092</t>
  </si>
  <si>
    <r>
      <t>ЛОРД-07</t>
    </r>
    <r>
      <rPr>
        <sz val="10"/>
        <rFont val="Times New Roman"/>
        <family val="1"/>
      </rPr>
      <t>, мер., рыж., буд., Лексус, к/з им.Кирова</t>
    </r>
  </si>
  <si>
    <t>012527</t>
  </si>
  <si>
    <t>Костюк А.</t>
  </si>
  <si>
    <r>
      <t xml:space="preserve">ФИГАРО-11, </t>
    </r>
    <r>
      <rPr>
        <sz val="10"/>
        <rFont val="Times New Roman"/>
        <family val="1"/>
      </rPr>
      <t>мер., гнед., ганн., Фюрстенболл, Германия</t>
    </r>
  </si>
  <si>
    <t>104WB81</t>
  </si>
  <si>
    <t>Исачкина Р.</t>
  </si>
  <si>
    <r>
      <t xml:space="preserve">СОКОЛОВА </t>
    </r>
    <r>
      <rPr>
        <sz val="10"/>
        <rFont val="Times New Roman"/>
        <family val="1"/>
      </rPr>
      <t>Валерия</t>
    </r>
  </si>
  <si>
    <t>1988</t>
  </si>
  <si>
    <t>017588</t>
  </si>
  <si>
    <r>
      <rPr>
        <b/>
        <sz val="10"/>
        <rFont val="Times New Roman"/>
        <family val="1"/>
      </rPr>
      <t>ПАНИЧЕВА</t>
    </r>
    <r>
      <rPr>
        <sz val="10"/>
        <rFont val="Times New Roman"/>
        <family val="1"/>
      </rPr>
      <t xml:space="preserve"> Марина </t>
    </r>
  </si>
  <si>
    <t>035896</t>
  </si>
  <si>
    <r>
      <rPr>
        <b/>
        <sz val="10"/>
        <rFont val="Times New Roman"/>
        <family val="1"/>
      </rPr>
      <t>РАТИБОР-08</t>
    </r>
    <r>
      <rPr>
        <sz val="10"/>
        <rFont val="Times New Roman"/>
        <family val="1"/>
      </rPr>
      <t>, мер., сер., орл.рыс., Пиркофен, МО</t>
    </r>
  </si>
  <si>
    <t>013477</t>
  </si>
  <si>
    <t>Паничева М.</t>
  </si>
  <si>
    <t>ПРЕДВАРИТЕЛЬНЫЙ ПРИЗ В. ДЕТИ</t>
  </si>
  <si>
    <t>ЛИЧНЫЙ ПРИЗ. ДЕТИ</t>
  </si>
  <si>
    <r>
      <t xml:space="preserve">ДУБИНИНА </t>
    </r>
    <r>
      <rPr>
        <sz val="10"/>
        <rFont val="Times New Roman"/>
        <family val="1"/>
      </rPr>
      <t>Ольга</t>
    </r>
  </si>
  <si>
    <t>1979</t>
  </si>
  <si>
    <t>002579</t>
  </si>
  <si>
    <r>
      <t>БЕНТЛИ-11</t>
    </r>
    <r>
      <rPr>
        <sz val="10"/>
        <rFont val="Times New Roman"/>
        <family val="1"/>
      </rPr>
      <t>, мер., т.-рыж., ольд., Бентли, Германия</t>
    </r>
  </si>
  <si>
    <t>Яблонских О.</t>
  </si>
  <si>
    <t>КСК "Толстая лошадь", МО</t>
  </si>
  <si>
    <r>
      <t xml:space="preserve">ГОЛОВКО </t>
    </r>
    <r>
      <rPr>
        <sz val="10"/>
        <rFont val="Times New Roman"/>
        <family val="1"/>
      </rPr>
      <t>Юлия</t>
    </r>
  </si>
  <si>
    <t>009894</t>
  </si>
  <si>
    <r>
      <t>КЕНТ-10</t>
    </r>
    <r>
      <rPr>
        <sz val="10"/>
        <rFont val="Times New Roman"/>
        <family val="1"/>
      </rPr>
      <t>, жер., гнед., трак., Кориандр, КСК "Взлёт"</t>
    </r>
  </si>
  <si>
    <t>013075</t>
  </si>
  <si>
    <t>Полякова Е.</t>
  </si>
  <si>
    <r>
      <t xml:space="preserve">ГОЛУБЕВА </t>
    </r>
    <r>
      <rPr>
        <sz val="10"/>
        <rFont val="Times New Roman"/>
        <family val="1"/>
      </rPr>
      <t>Марина, 2003</t>
    </r>
  </si>
  <si>
    <t>016903</t>
  </si>
  <si>
    <r>
      <t>ФОКС-11</t>
    </r>
    <r>
      <rPr>
        <sz val="10"/>
        <color indexed="8"/>
        <rFont val="Times New Roman"/>
        <family val="1"/>
      </rPr>
      <t>, жер., рыж., полукр.спорт., Фиеро, Россия</t>
    </r>
  </si>
  <si>
    <r>
      <rPr>
        <b/>
        <sz val="10"/>
        <rFont val="Times New Roman"/>
        <family val="1"/>
      </rPr>
      <t>КРАСИЛЬНИКОВА</t>
    </r>
    <r>
      <rPr>
        <sz val="10"/>
        <rFont val="Times New Roman"/>
        <family val="1"/>
      </rPr>
      <t xml:space="preserve"> Юлиса, 2003</t>
    </r>
  </si>
  <si>
    <t>010203</t>
  </si>
  <si>
    <t>Дубинина О.</t>
  </si>
  <si>
    <r>
      <t xml:space="preserve">ДАНТЕ ВЕЛТИНО-11, </t>
    </r>
    <r>
      <rPr>
        <sz val="10"/>
        <rFont val="Times New Roman"/>
        <family val="1"/>
      </rPr>
      <t>мер., т.гнед., весф., Данте Велтино, Германия</t>
    </r>
  </si>
  <si>
    <t>011974</t>
  </si>
  <si>
    <r>
      <t xml:space="preserve">ВОРОНОВА </t>
    </r>
    <r>
      <rPr>
        <sz val="10"/>
        <rFont val="Times New Roman"/>
        <family val="1"/>
      </rPr>
      <t>Елена</t>
    </r>
  </si>
  <si>
    <t>006273</t>
  </si>
  <si>
    <r>
      <t>ЭВЕРТОН-11</t>
    </r>
    <r>
      <rPr>
        <sz val="10"/>
        <rFont val="Times New Roman"/>
        <family val="1"/>
      </rPr>
      <t>, мер., гнед., ЧВ., Джазефна, Украина</t>
    </r>
  </si>
  <si>
    <t>Зачёты: для детей, общий.</t>
  </si>
  <si>
    <r>
      <t>САНТА ФЛЁР-12</t>
    </r>
    <r>
      <rPr>
        <sz val="10"/>
        <rFont val="Times New Roman"/>
        <family val="1"/>
      </rPr>
      <t>, коб., гнед., вестф., Сан Доминик, к/з "Вестфален-Свит"</t>
    </r>
  </si>
  <si>
    <t>015453</t>
  </si>
  <si>
    <t>Кравцова Н.</t>
  </si>
  <si>
    <r>
      <rPr>
        <b/>
        <sz val="10"/>
        <rFont val="Times New Roman"/>
        <family val="1"/>
      </rPr>
      <t>ТРУХНОВА</t>
    </r>
    <r>
      <rPr>
        <sz val="10"/>
        <rFont val="Times New Roman"/>
        <family val="1"/>
      </rPr>
      <t xml:space="preserve"> Анастасия, 2004</t>
    </r>
  </si>
  <si>
    <r>
      <t>РАББЕР ПЕППЕР-02, м</t>
    </r>
    <r>
      <rPr>
        <sz val="10"/>
        <rFont val="Times New Roman"/>
        <family val="1"/>
      </rPr>
      <t>ер., гнед., трак., Пунш, Беларусь</t>
    </r>
  </si>
  <si>
    <t>002283</t>
  </si>
  <si>
    <t>Волкова М.</t>
  </si>
  <si>
    <r>
      <t>МИСТЕР НАЙС-06</t>
    </r>
    <r>
      <rPr>
        <sz val="10"/>
        <rFont val="Times New Roman"/>
        <family val="1"/>
      </rPr>
      <t>, мер., гнед., ольд., Капито Кинг, Беларусь</t>
    </r>
  </si>
  <si>
    <t>017161</t>
  </si>
  <si>
    <r>
      <t>БАЛТИКА-12</t>
    </r>
    <r>
      <rPr>
        <sz val="10"/>
        <rFont val="Times New Roman"/>
        <family val="1"/>
      </rPr>
      <t>, коб., вор., орл.рыс, Лотос, ПКЗ "Воронцовский"</t>
    </r>
  </si>
  <si>
    <r>
      <t>ФРАНКЛИН-13</t>
    </r>
    <r>
      <rPr>
        <sz val="10"/>
        <rFont val="Times New Roman"/>
        <family val="1"/>
      </rPr>
      <t>, жер., карак.,трак., Мераб, Россия</t>
    </r>
  </si>
  <si>
    <t>Орудна Е.</t>
  </si>
  <si>
    <t>011518</t>
  </si>
  <si>
    <r>
      <t>ЛИДЕР-09</t>
    </r>
    <r>
      <rPr>
        <sz val="10"/>
        <rFont val="Times New Roman"/>
        <family val="1"/>
      </rPr>
      <t>, мер., вор., трак., Дихтар, ПКФ "Антарес"</t>
    </r>
  </si>
  <si>
    <t>017043</t>
  </si>
  <si>
    <r>
      <t>КАЗАКОВА</t>
    </r>
    <r>
      <rPr>
        <sz val="10"/>
        <rFont val="Times New Roman"/>
        <family val="1"/>
      </rPr>
      <t xml:space="preserve"> Анастасия</t>
    </r>
  </si>
  <si>
    <r>
      <t xml:space="preserve">БИНДОРАДО-06, </t>
    </r>
    <r>
      <rPr>
        <sz val="10"/>
        <rFont val="Times New Roman"/>
        <family val="1"/>
      </rPr>
      <t>мер., гнед., голл.тепл., Индорадо, Нидерланды</t>
    </r>
  </si>
  <si>
    <t>009983</t>
  </si>
  <si>
    <t>Нечаев Г.</t>
  </si>
  <si>
    <r>
      <t>ШМЫГИНА</t>
    </r>
    <r>
      <rPr>
        <sz val="10"/>
        <rFont val="Times New Roman"/>
        <family val="1"/>
      </rPr>
      <t xml:space="preserve"> Софья</t>
    </r>
  </si>
  <si>
    <r>
      <t>ДЭЙДРИМ УТОПИЯ-08</t>
    </r>
    <r>
      <rPr>
        <sz val="10"/>
        <rFont val="Times New Roman"/>
        <family val="1"/>
      </rPr>
      <t>, мер., вор., голл.тепл., Дримкэтчер, Нидерланды</t>
    </r>
  </si>
  <si>
    <t>011967</t>
  </si>
  <si>
    <t>Молозева А.</t>
  </si>
  <si>
    <r>
      <rPr>
        <b/>
        <sz val="10"/>
        <rFont val="Times New Roman"/>
        <family val="1"/>
      </rPr>
      <t>МАСЛИКОВА</t>
    </r>
    <r>
      <rPr>
        <sz val="10"/>
        <rFont val="Times New Roman"/>
        <family val="1"/>
      </rPr>
      <t xml:space="preserve"> Мария</t>
    </r>
  </si>
  <si>
    <r>
      <t>ХЬЮСТОН-11</t>
    </r>
    <r>
      <rPr>
        <sz val="10"/>
        <rFont val="Times New Roman"/>
        <family val="1"/>
      </rPr>
      <t xml:space="preserve">, жер., сер., спорт.пом., </t>
    </r>
  </si>
  <si>
    <r>
      <rPr>
        <b/>
        <sz val="10"/>
        <rFont val="Times New Roman"/>
        <family val="1"/>
      </rPr>
      <t>ЧЕКАЕВА</t>
    </r>
    <r>
      <rPr>
        <sz val="10"/>
        <rFont val="Times New Roman"/>
        <family val="1"/>
      </rPr>
      <t xml:space="preserve"> Дарья</t>
    </r>
  </si>
  <si>
    <t>КОМАНДНЫЙ ПРИЗ. ЮНОШИ</t>
  </si>
  <si>
    <t>ВК</t>
  </si>
  <si>
    <t>Общие оценки</t>
  </si>
  <si>
    <r>
      <t>ЗЭФРЕД-10</t>
    </r>
    <r>
      <rPr>
        <sz val="10"/>
        <rFont val="Times New Roman"/>
        <family val="1"/>
      </rPr>
      <t>, мер., т.-гнед.,спор.пом., Далий хх, к/з им.1-ой Конной Армии</t>
    </r>
  </si>
  <si>
    <t>Журавлёва Е.</t>
  </si>
  <si>
    <r>
      <t>Судьи: Н - Ашихмина Е.А.</t>
    </r>
    <r>
      <rPr>
        <sz val="11"/>
        <rFont val="Times New Roman"/>
        <family val="1"/>
      </rPr>
      <t xml:space="preserve"> (ВК, Московская обл.), </t>
    </r>
    <r>
      <rPr>
        <b/>
        <sz val="11"/>
        <rFont val="Times New Roman"/>
        <family val="1"/>
      </rPr>
      <t>С - Семёнова Ю.С.</t>
    </r>
    <r>
      <rPr>
        <sz val="11"/>
        <rFont val="Times New Roman"/>
        <family val="1"/>
      </rPr>
      <t xml:space="preserve"> (ВК, г.Москва),</t>
    </r>
    <r>
      <rPr>
        <b/>
        <sz val="11"/>
        <rFont val="Times New Roman"/>
        <family val="1"/>
      </rPr>
      <t xml:space="preserve"> В - Цветаева С.Н.</t>
    </r>
    <r>
      <rPr>
        <sz val="11"/>
        <rFont val="Times New Roman"/>
        <family val="1"/>
      </rPr>
      <t xml:space="preserve"> (ВК, Московская обл.).</t>
    </r>
  </si>
  <si>
    <r>
      <t>ЭВЕРТОН-09</t>
    </r>
    <r>
      <rPr>
        <sz val="10"/>
        <rFont val="Times New Roman"/>
        <family val="1"/>
      </rPr>
      <t>, мер., гнед., ЧВ., Джазефна, Украина</t>
    </r>
  </si>
  <si>
    <t>Грибенщикова Л.</t>
  </si>
  <si>
    <r>
      <rPr>
        <b/>
        <sz val="10"/>
        <rFont val="Times New Roman"/>
        <family val="1"/>
      </rPr>
      <t>ТОЛУБАЕВА</t>
    </r>
    <r>
      <rPr>
        <sz val="10"/>
        <rFont val="Times New Roman"/>
        <family val="1"/>
      </rPr>
      <t xml:space="preserve"> Карина</t>
    </r>
  </si>
  <si>
    <r>
      <rPr>
        <b/>
        <sz val="10"/>
        <rFont val="Times New Roman"/>
        <family val="1"/>
      </rPr>
      <t>ШОЛОХОВА</t>
    </r>
    <r>
      <rPr>
        <sz val="10"/>
        <rFont val="Times New Roman"/>
        <family val="1"/>
      </rPr>
      <t xml:space="preserve"> Дарья, 2004</t>
    </r>
  </si>
  <si>
    <r>
      <rPr>
        <b/>
        <sz val="10"/>
        <rFont val="Times New Roman"/>
        <family val="1"/>
      </rPr>
      <t>КУГУШЕВА</t>
    </r>
    <r>
      <rPr>
        <sz val="10"/>
        <rFont val="Times New Roman"/>
        <family val="1"/>
      </rPr>
      <t xml:space="preserve"> Людмила</t>
    </r>
  </si>
  <si>
    <r>
      <t xml:space="preserve">РОТСПОН СТАР-00, </t>
    </r>
    <r>
      <rPr>
        <sz val="10"/>
        <rFont val="Times New Roman"/>
        <family val="1"/>
      </rPr>
      <t>мер., рыж., Германия</t>
    </r>
  </si>
  <si>
    <t>Черникова Л.</t>
  </si>
  <si>
    <r>
      <t>КОРНЕВА</t>
    </r>
    <r>
      <rPr>
        <sz val="10"/>
        <rFont val="Times New Roman"/>
        <family val="1"/>
      </rPr>
      <t xml:space="preserve"> Елена</t>
    </r>
  </si>
  <si>
    <r>
      <t xml:space="preserve">ОВЧИННИКОВА </t>
    </r>
    <r>
      <rPr>
        <sz val="10"/>
        <rFont val="Times New Roman"/>
        <family val="1"/>
      </rPr>
      <t>Анастасия</t>
    </r>
  </si>
  <si>
    <r>
      <rPr>
        <b/>
        <sz val="10"/>
        <rFont val="Times New Roman"/>
        <family val="1"/>
      </rPr>
      <t>ОБЕРТОН-10</t>
    </r>
    <r>
      <rPr>
        <sz val="10"/>
        <rFont val="Times New Roman"/>
        <family val="1"/>
      </rPr>
      <t>, мер., гнед., трак., Оттиск, к/з им. Кирова</t>
    </r>
  </si>
  <si>
    <t>Жильцова В.</t>
  </si>
  <si>
    <t>007340</t>
  </si>
  <si>
    <t>009326</t>
  </si>
  <si>
    <r>
      <t>Судьи: Н - Ашихмина Е.А.</t>
    </r>
    <r>
      <rPr>
        <sz val="11"/>
        <rFont val="Times New Roman"/>
        <family val="1"/>
      </rPr>
      <t xml:space="preserve"> (ВК, Московская обл.), </t>
    </r>
    <r>
      <rPr>
        <b/>
        <sz val="11"/>
        <rFont val="Times New Roman"/>
        <family val="1"/>
      </rPr>
      <t>С - Семёнова Ю.С.</t>
    </r>
    <r>
      <rPr>
        <sz val="11"/>
        <rFont val="Times New Roman"/>
        <family val="1"/>
      </rPr>
      <t xml:space="preserve"> (ВК, г.Москва), </t>
    </r>
    <r>
      <rPr>
        <b/>
        <sz val="11"/>
        <rFont val="Times New Roman"/>
        <family val="1"/>
      </rPr>
      <t xml:space="preserve">В - Цветаева С.Н. </t>
    </r>
    <r>
      <rPr>
        <sz val="11"/>
        <rFont val="Times New Roman"/>
        <family val="1"/>
      </rPr>
      <t>(ВК, Московская обл.).</t>
    </r>
  </si>
  <si>
    <r>
      <t>МОНТЕ-КРИСТО-10</t>
    </r>
    <r>
      <rPr>
        <sz val="10"/>
        <rFont val="Times New Roman"/>
        <family val="1"/>
      </rPr>
      <t>, мер., рыж. в седину, ганн., Монс,  ПКФ "Антарес"</t>
    </r>
  </si>
  <si>
    <r>
      <t xml:space="preserve">Судьи: Н - Ашихмина Е.А.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 xml:space="preserve">С - Семёнова Ю.С. </t>
    </r>
    <r>
      <rPr>
        <sz val="11"/>
        <rFont val="Times New Roman"/>
        <family val="1"/>
      </rPr>
      <t>(ВК, г.Москва),</t>
    </r>
    <r>
      <rPr>
        <b/>
        <sz val="11"/>
        <rFont val="Times New Roman"/>
        <family val="1"/>
      </rPr>
      <t xml:space="preserve"> В - Цветаева С.Н.</t>
    </r>
    <r>
      <rPr>
        <sz val="11"/>
        <rFont val="Times New Roman"/>
        <family val="1"/>
      </rPr>
      <t xml:space="preserve"> (ВК, Московская обл.).</t>
    </r>
  </si>
  <si>
    <t>Базелевич Е.</t>
  </si>
  <si>
    <r>
      <rPr>
        <b/>
        <sz val="10"/>
        <rFont val="Times New Roman"/>
        <family val="1"/>
      </rPr>
      <t>БАЗЕЛЕВИЧ</t>
    </r>
    <r>
      <rPr>
        <sz val="10"/>
        <rFont val="Times New Roman"/>
        <family val="1"/>
      </rPr>
      <t xml:space="preserve"> Мария, 2007</t>
    </r>
  </si>
  <si>
    <r>
      <t>ПАЛОМА-06(130)</t>
    </r>
    <r>
      <rPr>
        <sz val="10"/>
        <rFont val="Times New Roman"/>
        <family val="1"/>
      </rPr>
      <t xml:space="preserve">, коб., бур., уэл.пони, Хилин Джэк Лэд, Нидерланды </t>
    </r>
  </si>
  <si>
    <r>
      <t>ГРАНД Э'ПОЛЬ-05</t>
    </r>
    <r>
      <rPr>
        <sz val="10"/>
        <rFont val="Times New Roman"/>
        <family val="1"/>
      </rPr>
      <t>,жер., т.гнед., ганн., Грандвилли, к/зГеоргенбург</t>
    </r>
  </si>
  <si>
    <r>
      <t>ГРИШИНА</t>
    </r>
    <r>
      <rPr>
        <sz val="10"/>
        <rFont val="Times New Roman"/>
        <family val="1"/>
      </rPr>
      <t xml:space="preserve"> София, 2007</t>
    </r>
  </si>
  <si>
    <t>Гришин М.</t>
  </si>
  <si>
    <r>
      <t>ЦЕНТО БОЙ-09</t>
    </r>
    <r>
      <rPr>
        <sz val="10"/>
        <rFont val="Times New Roman"/>
        <family val="1"/>
      </rPr>
      <t xml:space="preserve">, мер., гнед., латв., Центесимо, Латвия </t>
    </r>
  </si>
  <si>
    <r>
      <t>Судьи: Н - Семёнова Ю.С.</t>
    </r>
    <r>
      <rPr>
        <sz val="11"/>
        <rFont val="Times New Roman"/>
        <family val="1"/>
      </rPr>
      <t xml:space="preserve"> (ВК, г.Москва)., </t>
    </r>
    <r>
      <rPr>
        <b/>
        <sz val="11"/>
        <rFont val="Times New Roman"/>
        <family val="1"/>
      </rPr>
      <t>С - Ашихмина Е.А.</t>
    </r>
    <r>
      <rPr>
        <sz val="11"/>
        <rFont val="Times New Roman"/>
        <family val="1"/>
      </rPr>
      <t xml:space="preserve"> (ВК, Московская обл.).,</t>
    </r>
    <r>
      <rPr>
        <b/>
        <sz val="11"/>
        <rFont val="Times New Roman"/>
        <family val="1"/>
      </rPr>
      <t xml:space="preserve"> В - Цветаева С.Н.</t>
    </r>
    <r>
      <rPr>
        <sz val="11"/>
        <rFont val="Times New Roman"/>
        <family val="1"/>
      </rPr>
      <t xml:space="preserve"> (ВК, Московская обл.).</t>
    </r>
  </si>
  <si>
    <t>Пчелина Е.</t>
  </si>
  <si>
    <r>
      <t>ДЖИН-05(120)</t>
    </r>
    <r>
      <rPr>
        <sz val="10"/>
        <rFont val="Times New Roman"/>
        <family val="1"/>
      </rPr>
      <t>, мер., серо-пег., шетл. пони, Диксон 1, КСК "Вертикаль"</t>
    </r>
  </si>
  <si>
    <r>
      <t>МИЛЯЕВА</t>
    </r>
    <r>
      <rPr>
        <sz val="10"/>
        <rFont val="Times New Roman"/>
        <family val="1"/>
      </rPr>
      <t xml:space="preserve"> Елизавета, 2006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</si>
</sst>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&quot;SFr.&quot;;\-#,##0\ &quot;SFr.&quot;"/>
    <numFmt numFmtId="189" formatCode="#,##0\ &quot;SFr.&quot;;[Red]\-#,##0\ &quot;SFr.&quot;"/>
    <numFmt numFmtId="190" formatCode="#,##0.00\ &quot;SFr.&quot;;\-#,##0.00\ &quot;SFr.&quot;"/>
    <numFmt numFmtId="191" formatCode="#,##0.00\ &quot;SFr.&quot;;[Red]\-#,##0.00\ &quot;SFr.&quot;"/>
    <numFmt numFmtId="192" formatCode="_-* #,##0\ &quot;SFr.&quot;_-;\-* #,##0\ &quot;SFr.&quot;_-;_-* &quot;-&quot;\ &quot;SFr.&quot;_-;_-@_-"/>
    <numFmt numFmtId="193" formatCode="_-* #,##0\ _S_F_r_._-;\-* #,##0\ _S_F_r_._-;_-* &quot;-&quot;\ _S_F_r_._-;_-@_-"/>
    <numFmt numFmtId="194" formatCode="_-* #,##0.00\ &quot;SFr.&quot;_-;\-* #,##0.00\ &quot;SFr.&quot;_-;_-* &quot;-&quot;??\ &quot;SFr.&quot;_-;_-@_-"/>
    <numFmt numFmtId="195" formatCode="_-* #,##0.00\ _S_F_r_._-;\-* #,##0.00\ _S_F_r_._-;_-* &quot;-&quot;??\ _S_F_r_._-;_-@_-"/>
    <numFmt numFmtId="196" formatCode="0.0%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%"/>
    <numFmt numFmtId="203" formatCode="0.000"/>
    <numFmt numFmtId="204" formatCode="[$-F400]h:mm:ss\ AM/PM"/>
    <numFmt numFmtId="205" formatCode="h:mm;@"/>
    <numFmt numFmtId="206" formatCode="#,##0_ ;[Red]\-#,##0\ "/>
  </numFmts>
  <fonts count="55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0"/>
      <name val="Arial Cyr"/>
      <family val="2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60">
      <alignment/>
      <protection/>
    </xf>
    <xf numFmtId="0" fontId="0" fillId="0" borderId="0" xfId="60" applyAlignment="1">
      <alignment wrapText="1"/>
      <protection/>
    </xf>
    <xf numFmtId="0" fontId="3" fillId="0" borderId="0" xfId="60" applyFont="1" applyBorder="1" applyAlignment="1">
      <alignment horizontal="left"/>
      <protection/>
    </xf>
    <xf numFmtId="0" fontId="0" fillId="0" borderId="0" xfId="0" applyFont="1" applyAlignment="1">
      <alignment/>
    </xf>
    <xf numFmtId="0" fontId="4" fillId="0" borderId="10" xfId="60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60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11" xfId="60" applyFont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0" fillId="0" borderId="0" xfId="54">
      <alignment/>
      <protection/>
    </xf>
    <xf numFmtId="0" fontId="8" fillId="0" borderId="0" xfId="54" applyFont="1">
      <alignment/>
      <protection/>
    </xf>
    <xf numFmtId="0" fontId="4" fillId="0" borderId="11" xfId="54" applyFont="1" applyBorder="1" applyAlignment="1">
      <alignment horizontal="center" vertical="center"/>
      <protection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54" applyAlignment="1">
      <alignment vertical="top"/>
      <protection/>
    </xf>
    <xf numFmtId="0" fontId="8" fillId="0" borderId="0" xfId="54" applyFont="1" applyAlignment="1">
      <alignment vertical="top"/>
      <protection/>
    </xf>
    <xf numFmtId="0" fontId="9" fillId="0" borderId="0" xfId="54" applyFont="1" applyFill="1" applyBorder="1" applyAlignment="1">
      <alignment horizontal="left"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4" fillId="0" borderId="0" xfId="60" applyFont="1" applyAlignment="1">
      <alignment vertical="top"/>
      <protection/>
    </xf>
    <xf numFmtId="0" fontId="8" fillId="0" borderId="0" xfId="54" applyFont="1" applyAlignment="1">
      <alignment/>
      <protection/>
    </xf>
    <xf numFmtId="0" fontId="9" fillId="0" borderId="0" xfId="54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3" fillId="0" borderId="0" xfId="54" applyFont="1" applyAlignment="1">
      <alignment/>
      <protection/>
    </xf>
    <xf numFmtId="0" fontId="9" fillId="0" borderId="0" xfId="60" applyFont="1" applyAlignment="1">
      <alignment/>
      <protection/>
    </xf>
    <xf numFmtId="0" fontId="9" fillId="0" borderId="0" xfId="60" applyFont="1" applyAlignment="1">
      <alignment wrapText="1"/>
      <protection/>
    </xf>
    <xf numFmtId="0" fontId="9" fillId="0" borderId="0" xfId="60" applyFont="1" applyBorder="1" applyAlignment="1">
      <alignment horizontal="left"/>
      <protection/>
    </xf>
    <xf numFmtId="0" fontId="8" fillId="0" borderId="0" xfId="60" applyFont="1" applyAlignment="1">
      <alignment horizontal="left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8" fillId="0" borderId="0" xfId="60" applyFont="1" applyAlignment="1">
      <alignment/>
      <protection/>
    </xf>
    <xf numFmtId="0" fontId="3" fillId="0" borderId="0" xfId="60" applyFont="1" applyAlignment="1">
      <alignment/>
      <protection/>
    </xf>
    <xf numFmtId="0" fontId="8" fillId="0" borderId="11" xfId="60" applyFont="1" applyBorder="1" applyAlignment="1">
      <alignment horizontal="center" vertical="center" textRotation="90"/>
      <protection/>
    </xf>
    <xf numFmtId="0" fontId="8" fillId="0" borderId="11" xfId="60" applyFont="1" applyBorder="1" applyAlignment="1">
      <alignment horizontal="center" vertical="center"/>
      <protection/>
    </xf>
    <xf numFmtId="0" fontId="4" fillId="0" borderId="11" xfId="60" applyNumberFormat="1" applyFont="1" applyBorder="1" applyAlignment="1">
      <alignment horizontal="center" vertical="center"/>
      <protection/>
    </xf>
    <xf numFmtId="203" fontId="4" fillId="0" borderId="11" xfId="60" applyNumberFormat="1" applyFont="1" applyBorder="1" applyAlignment="1">
      <alignment horizontal="center" vertical="center"/>
      <protection/>
    </xf>
    <xf numFmtId="203" fontId="5" fillId="0" borderId="11" xfId="60" applyNumberFormat="1" applyFont="1" applyBorder="1" applyAlignment="1">
      <alignment horizontal="center" vertical="center"/>
      <protection/>
    </xf>
    <xf numFmtId="49" fontId="10" fillId="0" borderId="11" xfId="54" applyNumberFormat="1" applyFont="1" applyFill="1" applyBorder="1" applyAlignment="1">
      <alignment horizontal="center" vertical="center" wrapText="1"/>
      <protection/>
    </xf>
    <xf numFmtId="49" fontId="10" fillId="0" borderId="11" xfId="54" applyNumberFormat="1" applyFont="1" applyFill="1" applyBorder="1" applyAlignment="1">
      <alignment horizontal="center" vertical="center"/>
      <protection/>
    </xf>
    <xf numFmtId="0" fontId="10" fillId="0" borderId="11" xfId="54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0" xfId="79" applyFont="1" applyFill="1" applyBorder="1" applyAlignment="1">
      <alignment horizontal="center" vertical="center" wrapText="1"/>
      <protection/>
    </xf>
    <xf numFmtId="0" fontId="4" fillId="0" borderId="0" xfId="60" applyNumberFormat="1" applyFont="1" applyBorder="1" applyAlignment="1">
      <alignment horizontal="center" vertical="center"/>
      <protection/>
    </xf>
    <xf numFmtId="203" fontId="4" fillId="0" borderId="0" xfId="60" applyNumberFormat="1" applyFont="1" applyBorder="1" applyAlignment="1">
      <alignment horizontal="center" vertical="center"/>
      <protection/>
    </xf>
    <xf numFmtId="203" fontId="5" fillId="0" borderId="0" xfId="60" applyNumberFormat="1" applyFont="1" applyBorder="1" applyAlignment="1">
      <alignment horizontal="center" vertical="center"/>
      <protection/>
    </xf>
    <xf numFmtId="0" fontId="1" fillId="0" borderId="0" xfId="60" applyFont="1">
      <alignment/>
      <protection/>
    </xf>
    <xf numFmtId="0" fontId="8" fillId="0" borderId="0" xfId="60" applyNumberFormat="1" applyFont="1" applyAlignment="1">
      <alignment horizontal="left"/>
      <protection/>
    </xf>
    <xf numFmtId="0" fontId="8" fillId="0" borderId="0" xfId="54" applyFont="1" applyAlignment="1">
      <alignment wrapText="1"/>
      <protection/>
    </xf>
    <xf numFmtId="0" fontId="8" fillId="0" borderId="0" xfId="54" applyFont="1" applyAlignment="1">
      <alignment horizontal="center"/>
      <protection/>
    </xf>
    <xf numFmtId="0" fontId="4" fillId="0" borderId="0" xfId="54" applyFont="1" applyBorder="1" applyAlignment="1">
      <alignment horizontal="center" vertical="center"/>
      <protection/>
    </xf>
    <xf numFmtId="0" fontId="5" fillId="0" borderId="0" xfId="54" applyFont="1" applyFill="1" applyBorder="1" applyAlignment="1" applyProtection="1">
      <alignment horizontal="left" vertical="center" wrapText="1"/>
      <protection locked="0"/>
    </xf>
    <xf numFmtId="0" fontId="4" fillId="0" borderId="0" xfId="54" applyFont="1" applyFill="1" applyBorder="1" applyAlignment="1" applyProtection="1">
      <alignment horizontal="center" vertical="center" wrapText="1"/>
      <protection locked="0"/>
    </xf>
    <xf numFmtId="49" fontId="4" fillId="0" borderId="0" xfId="79" applyNumberFormat="1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vertical="center" wrapText="1"/>
      <protection/>
    </xf>
    <xf numFmtId="49" fontId="10" fillId="0" borderId="0" xfId="60" applyNumberFormat="1" applyFont="1" applyFill="1" applyBorder="1" applyAlignment="1">
      <alignment horizontal="center" vertical="center"/>
      <protection/>
    </xf>
    <xf numFmtId="202" fontId="4" fillId="0" borderId="0" xfId="60" applyNumberFormat="1" applyFont="1" applyBorder="1" applyAlignment="1">
      <alignment horizontal="center" vertical="center" wrapText="1"/>
      <protection/>
    </xf>
    <xf numFmtId="202" fontId="5" fillId="0" borderId="0" xfId="60" applyNumberFormat="1" applyFont="1" applyBorder="1" applyAlignment="1">
      <alignment horizontal="center" vertical="center" wrapText="1"/>
      <protection/>
    </xf>
    <xf numFmtId="0" fontId="0" fillId="0" borderId="0" xfId="54" applyFont="1" applyAlignment="1">
      <alignment vertical="top"/>
      <protection/>
    </xf>
    <xf numFmtId="0" fontId="4" fillId="0" borderId="0" xfId="54" applyFont="1" applyBorder="1" applyAlignment="1">
      <alignment horizontal="center" wrapText="1"/>
      <protection/>
    </xf>
    <xf numFmtId="0" fontId="0" fillId="0" borderId="0" xfId="54" applyFont="1" applyAlignment="1">
      <alignment/>
      <protection/>
    </xf>
    <xf numFmtId="0" fontId="0" fillId="0" borderId="0" xfId="54" applyAlignment="1">
      <alignment/>
      <protection/>
    </xf>
    <xf numFmtId="203" fontId="4" fillId="0" borderId="11" xfId="60" applyNumberFormat="1" applyFont="1" applyBorder="1" applyAlignment="1">
      <alignment horizontal="center" vertical="center" wrapText="1"/>
      <protection/>
    </xf>
    <xf numFmtId="203" fontId="5" fillId="0" borderId="11" xfId="60" applyNumberFormat="1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vertical="center"/>
      <protection/>
    </xf>
    <xf numFmtId="0" fontId="5" fillId="0" borderId="0" xfId="75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75" applyFont="1" applyFill="1" applyBorder="1" applyAlignment="1" applyProtection="1">
      <alignment horizontal="center" vertical="center" wrapText="1"/>
      <protection locked="0"/>
    </xf>
    <xf numFmtId="0" fontId="0" fillId="0" borderId="0" xfId="60" applyBorder="1" applyAlignment="1">
      <alignment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72" applyFont="1" applyFill="1" applyBorder="1" applyAlignment="1">
      <alignment horizontal="center" vertical="center" wrapText="1"/>
      <protection/>
    </xf>
    <xf numFmtId="49" fontId="4" fillId="0" borderId="11" xfId="79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49" fontId="10" fillId="0" borderId="11" xfId="71" applyNumberFormat="1" applyFont="1" applyFill="1" applyBorder="1" applyAlignment="1">
      <alignment horizontal="center" vertical="center" wrapText="1"/>
      <protection/>
    </xf>
    <xf numFmtId="0" fontId="5" fillId="0" borderId="11" xfId="68" applyFont="1" applyFill="1" applyBorder="1" applyAlignment="1">
      <alignment horizontal="left" vertical="center" wrapText="1"/>
      <protection/>
    </xf>
    <xf numFmtId="0" fontId="4" fillId="0" borderId="11" xfId="71" applyFont="1" applyFill="1" applyBorder="1" applyAlignment="1">
      <alignment horizontal="center" vertical="center" wrapText="1"/>
      <protection/>
    </xf>
    <xf numFmtId="49" fontId="10" fillId="0" borderId="11" xfId="84" applyNumberFormat="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88" applyFont="1" applyFill="1" applyBorder="1" applyAlignment="1">
      <alignment horizontal="left" vertical="center" wrapText="1"/>
      <protection/>
    </xf>
    <xf numFmtId="49" fontId="10" fillId="0" borderId="11" xfId="59" applyNumberFormat="1" applyFont="1" applyFill="1" applyBorder="1" applyAlignment="1">
      <alignment horizontal="center" vertical="center" wrapText="1"/>
      <protection/>
    </xf>
    <xf numFmtId="0" fontId="10" fillId="0" borderId="11" xfId="84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 applyProtection="1">
      <alignment horizontal="left" vertical="center" wrapText="1"/>
      <protection locked="0"/>
    </xf>
    <xf numFmtId="0" fontId="4" fillId="0" borderId="11" xfId="58" applyFont="1" applyFill="1" applyBorder="1" applyAlignment="1" applyProtection="1">
      <alignment horizontal="center" vertical="center" wrapText="1"/>
      <protection locked="0"/>
    </xf>
    <xf numFmtId="0" fontId="5" fillId="0" borderId="11" xfId="58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84" applyNumberFormat="1" applyFont="1" applyFill="1" applyBorder="1" applyAlignment="1">
      <alignment horizontal="center" vertical="center" wrapText="1"/>
      <protection/>
    </xf>
    <xf numFmtId="0" fontId="10" fillId="0" borderId="10" xfId="84" applyFont="1" applyFill="1" applyBorder="1" applyAlignment="1">
      <alignment horizontal="center" vertical="center" wrapText="1"/>
      <protection/>
    </xf>
    <xf numFmtId="49" fontId="10" fillId="0" borderId="10" xfId="59" applyNumberFormat="1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NumberFormat="1" applyFont="1" applyBorder="1" applyAlignment="1">
      <alignment horizontal="center" vertical="center"/>
      <protection/>
    </xf>
    <xf numFmtId="203" fontId="4" fillId="0" borderId="13" xfId="60" applyNumberFormat="1" applyFont="1" applyBorder="1" applyAlignment="1">
      <alignment horizontal="center" vertical="center"/>
      <protection/>
    </xf>
    <xf numFmtId="203" fontId="5" fillId="0" borderId="13" xfId="60" applyNumberFormat="1" applyFont="1" applyBorder="1" applyAlignment="1">
      <alignment horizontal="center" vertical="center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0" fontId="5" fillId="0" borderId="11" xfId="82" applyFont="1" applyFill="1" applyBorder="1" applyAlignment="1">
      <alignment horizontal="left" vertical="center" wrapText="1"/>
      <protection/>
    </xf>
    <xf numFmtId="0" fontId="4" fillId="0" borderId="11" xfId="70" applyFont="1" applyFill="1" applyBorder="1" applyAlignment="1">
      <alignment horizontal="center" vertical="center" wrapText="1"/>
      <protection/>
    </xf>
    <xf numFmtId="0" fontId="4" fillId="0" borderId="11" xfId="6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49" fontId="10" fillId="0" borderId="10" xfId="55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55" applyNumberFormat="1" applyFont="1" applyFill="1" applyBorder="1" applyAlignment="1">
      <alignment horizontal="center" vertical="center"/>
      <protection/>
    </xf>
    <xf numFmtId="49" fontId="10" fillId="0" borderId="11" xfId="85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vertical="center" wrapText="1"/>
      <protection/>
    </xf>
    <xf numFmtId="49" fontId="10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55" applyFont="1" applyFill="1" applyBorder="1" applyAlignment="1" applyProtection="1">
      <alignment horizontal="left" vertical="center" wrapText="1"/>
      <protection locked="0"/>
    </xf>
    <xf numFmtId="0" fontId="4" fillId="0" borderId="11" xfId="55" applyFont="1" applyFill="1" applyBorder="1" applyAlignment="1" applyProtection="1">
      <alignment horizontal="center" vertical="center" wrapText="1"/>
      <protection locked="0"/>
    </xf>
    <xf numFmtId="49" fontId="10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5" applyFont="1" applyFill="1" applyBorder="1" applyAlignment="1">
      <alignment horizontal="left" vertical="center" wrapText="1"/>
      <protection/>
    </xf>
    <xf numFmtId="0" fontId="10" fillId="0" borderId="11" xfId="55" applyFont="1" applyFill="1" applyBorder="1" applyAlignment="1">
      <alignment horizontal="center" vertical="center"/>
      <protection/>
    </xf>
    <xf numFmtId="49" fontId="10" fillId="0" borderId="11" xfId="82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left" vertical="center" wrapText="1"/>
      <protection/>
    </xf>
    <xf numFmtId="0" fontId="5" fillId="0" borderId="11" xfId="72" applyFont="1" applyFill="1" applyBorder="1" applyAlignment="1">
      <alignment horizontal="left" vertical="center" wrapText="1"/>
      <protection/>
    </xf>
    <xf numFmtId="49" fontId="10" fillId="0" borderId="11" xfId="72" applyNumberFormat="1" applyFont="1" applyFill="1" applyBorder="1" applyAlignment="1">
      <alignment horizontal="center" vertical="center"/>
      <protection/>
    </xf>
    <xf numFmtId="0" fontId="10" fillId="0" borderId="11" xfId="72" applyFont="1" applyFill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/>
      <protection/>
    </xf>
    <xf numFmtId="0" fontId="5" fillId="0" borderId="11" xfId="83" applyFont="1" applyFill="1" applyBorder="1" applyAlignment="1" applyProtection="1">
      <alignment horizontal="left" vertical="center" wrapText="1"/>
      <protection locked="0"/>
    </xf>
    <xf numFmtId="197" fontId="4" fillId="0" borderId="11" xfId="60" applyNumberFormat="1" applyFont="1" applyBorder="1" applyAlignment="1">
      <alignment horizontal="center" vertical="center"/>
      <protection/>
    </xf>
    <xf numFmtId="197" fontId="4" fillId="0" borderId="13" xfId="60" applyNumberFormat="1" applyFont="1" applyBorder="1" applyAlignment="1">
      <alignment horizontal="center" vertical="center"/>
      <protection/>
    </xf>
    <xf numFmtId="0" fontId="4" fillId="0" borderId="11" xfId="67" applyFont="1" applyFill="1" applyBorder="1" applyAlignment="1">
      <alignment horizontal="center" vertical="center" wrapText="1"/>
      <protection/>
    </xf>
    <xf numFmtId="0" fontId="5" fillId="0" borderId="11" xfId="87" applyFont="1" applyFill="1" applyBorder="1" applyAlignment="1" applyProtection="1">
      <alignment horizontal="left" vertical="center" wrapText="1"/>
      <protection hidden="1"/>
    </xf>
    <xf numFmtId="49" fontId="10" fillId="0" borderId="11" xfId="83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87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83" applyFont="1" applyFill="1" applyBorder="1" applyAlignment="1" applyProtection="1">
      <alignment horizontal="center" vertical="center" wrapText="1"/>
      <protection locked="0"/>
    </xf>
    <xf numFmtId="197" fontId="4" fillId="0" borderId="11" xfId="0" applyNumberFormat="1" applyFont="1" applyBorder="1" applyAlignment="1">
      <alignment horizontal="center" vertical="center"/>
    </xf>
    <xf numFmtId="197" fontId="4" fillId="0" borderId="11" xfId="0" applyNumberFormat="1" applyFont="1" applyFill="1" applyBorder="1" applyAlignment="1">
      <alignment horizontal="center" vertical="center"/>
    </xf>
    <xf numFmtId="49" fontId="4" fillId="0" borderId="11" xfId="8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71" applyFont="1" applyFill="1" applyBorder="1" applyAlignment="1">
      <alignment horizontal="center" vertical="center" wrapText="1"/>
      <protection/>
    </xf>
    <xf numFmtId="49" fontId="10" fillId="0" borderId="0" xfId="71" applyNumberFormat="1" applyFont="1" applyFill="1" applyBorder="1" applyAlignment="1">
      <alignment horizontal="center" vertical="center" wrapText="1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4" fillId="0" borderId="0" xfId="67" applyNumberFormat="1" applyFont="1" applyFill="1" applyBorder="1" applyAlignment="1">
      <alignment horizontal="center" vertical="center" wrapText="1"/>
      <protection/>
    </xf>
    <xf numFmtId="0" fontId="5" fillId="0" borderId="0" xfId="85" applyFont="1" applyFill="1" applyBorder="1" applyAlignment="1">
      <alignment vertical="center" wrapText="1"/>
      <protection/>
    </xf>
    <xf numFmtId="49" fontId="10" fillId="0" borderId="0" xfId="85" applyNumberFormat="1" applyFont="1" applyFill="1" applyBorder="1" applyAlignment="1">
      <alignment horizontal="center" vertical="center" wrapText="1"/>
      <protection/>
    </xf>
    <xf numFmtId="0" fontId="10" fillId="0" borderId="0" xfId="85" applyFont="1" applyFill="1" applyBorder="1" applyAlignment="1">
      <alignment horizontal="center" vertical="center"/>
      <protection/>
    </xf>
    <xf numFmtId="0" fontId="11" fillId="0" borderId="0" xfId="68" applyFont="1" applyFill="1" applyBorder="1" applyAlignment="1">
      <alignment horizontal="center" vertical="center" wrapText="1"/>
      <protection/>
    </xf>
    <xf numFmtId="197" fontId="4" fillId="0" borderId="0" xfId="60" applyNumberFormat="1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1" xfId="79" applyFont="1" applyFill="1" applyBorder="1" applyAlignment="1">
      <alignment horizontal="center" vertical="center" wrapText="1"/>
      <protection/>
    </xf>
    <xf numFmtId="0" fontId="5" fillId="0" borderId="11" xfId="75" applyFont="1" applyFill="1" applyBorder="1" applyAlignment="1" applyProtection="1">
      <alignment vertical="center" wrapText="1"/>
      <protection locked="0"/>
    </xf>
    <xf numFmtId="0" fontId="4" fillId="0" borderId="11" xfId="75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4" fillId="0" borderId="11" xfId="68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5" fillId="0" borderId="11" xfId="80" applyFont="1" applyFill="1" applyBorder="1" applyAlignment="1">
      <alignment horizontal="left" vertical="center" wrapText="1"/>
      <protection/>
    </xf>
    <xf numFmtId="0" fontId="4" fillId="0" borderId="11" xfId="80" applyFont="1" applyFill="1" applyBorder="1" applyAlignment="1">
      <alignment horizontal="center" vertical="center" wrapText="1"/>
      <protection/>
    </xf>
    <xf numFmtId="197" fontId="4" fillId="0" borderId="14" xfId="60" applyNumberFormat="1" applyFont="1" applyBorder="1" applyAlignment="1">
      <alignment horizontal="center" vertical="center"/>
      <protection/>
    </xf>
    <xf numFmtId="203" fontId="4" fillId="0" borderId="14" xfId="60" applyNumberFormat="1" applyFont="1" applyBorder="1" applyAlignment="1">
      <alignment horizontal="center" vertical="center"/>
      <protection/>
    </xf>
    <xf numFmtId="0" fontId="4" fillId="0" borderId="14" xfId="60" applyNumberFormat="1" applyFont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left" vertical="center" wrapText="1"/>
      <protection/>
    </xf>
    <xf numFmtId="0" fontId="4" fillId="0" borderId="10" xfId="7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1" xfId="77" applyFont="1" applyFill="1" applyBorder="1" applyAlignment="1" applyProtection="1">
      <alignment vertical="center" wrapText="1"/>
      <protection locked="0"/>
    </xf>
    <xf numFmtId="49" fontId="10" fillId="0" borderId="11" xfId="70" applyNumberFormat="1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/>
      <protection/>
    </xf>
    <xf numFmtId="49" fontId="10" fillId="0" borderId="11" xfId="77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87" applyFont="1" applyFill="1" applyBorder="1" applyAlignment="1">
      <alignment horizontal="center" vertical="center"/>
      <protection/>
    </xf>
    <xf numFmtId="49" fontId="10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80" applyFont="1" applyFill="1" applyBorder="1" applyAlignment="1">
      <alignment horizontal="left" vertical="center" wrapText="1"/>
      <protection/>
    </xf>
    <xf numFmtId="0" fontId="9" fillId="0" borderId="0" xfId="60" applyFont="1" applyFill="1" applyAlignment="1">
      <alignment wrapText="1"/>
      <protection/>
    </xf>
    <xf numFmtId="0" fontId="9" fillId="0" borderId="0" xfId="60" applyFont="1" applyFill="1" applyBorder="1" applyAlignment="1">
      <alignment horizontal="left"/>
      <protection/>
    </xf>
    <xf numFmtId="0" fontId="8" fillId="0" borderId="0" xfId="60" applyFont="1" applyFill="1" applyAlignment="1">
      <alignment horizontal="left"/>
      <protection/>
    </xf>
    <xf numFmtId="0" fontId="8" fillId="0" borderId="0" xfId="60" applyNumberFormat="1" applyFont="1" applyFill="1" applyAlignment="1">
      <alignment horizontal="left"/>
      <protection/>
    </xf>
    <xf numFmtId="0" fontId="8" fillId="0" borderId="0" xfId="54" applyFont="1" applyFill="1" applyAlignment="1">
      <alignment wrapText="1"/>
      <protection/>
    </xf>
    <xf numFmtId="0" fontId="9" fillId="0" borderId="0" xfId="54" applyFont="1" applyFill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9" fillId="0" borderId="0" xfId="54" applyFont="1" applyFill="1" applyAlignment="1">
      <alignment horizontal="left" vertical="top"/>
      <protection/>
    </xf>
    <xf numFmtId="0" fontId="9" fillId="0" borderId="0" xfId="54" applyFont="1" applyFill="1" applyAlignment="1">
      <alignment/>
      <protection/>
    </xf>
    <xf numFmtId="0" fontId="8" fillId="0" borderId="0" xfId="54" applyFont="1" applyFill="1" applyAlignment="1">
      <alignment/>
      <protection/>
    </xf>
    <xf numFmtId="0" fontId="9" fillId="0" borderId="0" xfId="54" applyFont="1" applyFill="1" applyAlignment="1">
      <alignment horizontal="left"/>
      <protection/>
    </xf>
    <xf numFmtId="0" fontId="8" fillId="0" borderId="0" xfId="54" applyFont="1" applyFill="1">
      <alignment/>
      <protection/>
    </xf>
    <xf numFmtId="0" fontId="0" fillId="0" borderId="0" xfId="54" applyFill="1">
      <alignment/>
      <protection/>
    </xf>
    <xf numFmtId="0" fontId="52" fillId="0" borderId="11" xfId="56" applyFont="1" applyFill="1" applyBorder="1" applyAlignment="1" applyProtection="1">
      <alignment horizontal="left" vertical="center" wrapText="1"/>
      <protection locked="0"/>
    </xf>
    <xf numFmtId="0" fontId="7" fillId="0" borderId="0" xfId="60" applyFont="1" applyBorder="1" applyAlignment="1">
      <alignment horizontal="center" vertical="center"/>
      <protection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87" applyFont="1" applyFill="1" applyBorder="1" applyAlignment="1">
      <alignment horizontal="center" vertical="center" wrapText="1"/>
      <protection/>
    </xf>
    <xf numFmtId="49" fontId="4" fillId="0" borderId="11" xfId="67" applyNumberFormat="1" applyFont="1" applyFill="1" applyBorder="1" applyAlignment="1">
      <alignment horizontal="center" vertical="center" wrapText="1"/>
      <protection/>
    </xf>
    <xf numFmtId="0" fontId="10" fillId="0" borderId="10" xfId="61" applyFont="1" applyFill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 applyProtection="1">
      <alignment horizontal="center" vertical="center" wrapText="1"/>
      <protection locked="0"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1" xfId="87" applyFont="1" applyFill="1" applyBorder="1" applyAlignment="1">
      <alignment horizontal="left" vertical="center" wrapText="1"/>
      <protection/>
    </xf>
    <xf numFmtId="0" fontId="4" fillId="0" borderId="13" xfId="54" applyFont="1" applyBorder="1" applyAlignment="1">
      <alignment horizontal="center" vertical="center"/>
      <protection/>
    </xf>
    <xf numFmtId="197" fontId="4" fillId="0" borderId="13" xfId="0" applyNumberFormat="1" applyFont="1" applyBorder="1" applyAlignment="1">
      <alignment horizontal="center" vertical="center"/>
    </xf>
    <xf numFmtId="203" fontId="4" fillId="0" borderId="13" xfId="60" applyNumberFormat="1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197" fontId="4" fillId="0" borderId="13" xfId="0" applyNumberFormat="1" applyFont="1" applyFill="1" applyBorder="1" applyAlignment="1">
      <alignment horizontal="center" vertical="center"/>
    </xf>
    <xf numFmtId="203" fontId="5" fillId="0" borderId="13" xfId="60" applyNumberFormat="1" applyFont="1" applyBorder="1" applyAlignment="1">
      <alignment horizontal="center" vertical="center" wrapText="1"/>
      <protection/>
    </xf>
    <xf numFmtId="0" fontId="53" fillId="0" borderId="11" xfId="63" applyFont="1" applyFill="1" applyBorder="1" applyAlignment="1">
      <alignment horizontal="center" vertical="center" wrapText="1"/>
      <protection/>
    </xf>
    <xf numFmtId="0" fontId="54" fillId="0" borderId="11" xfId="56" applyFont="1" applyFill="1" applyBorder="1" applyAlignment="1" applyProtection="1">
      <alignment horizontal="center" vertical="center" wrapText="1"/>
      <protection locked="0"/>
    </xf>
    <xf numFmtId="49" fontId="10" fillId="0" borderId="11" xfId="79" applyNumberFormat="1" applyFont="1" applyFill="1" applyBorder="1" applyAlignment="1">
      <alignment horizontal="center" vertical="center" wrapText="1"/>
      <protection/>
    </xf>
    <xf numFmtId="0" fontId="5" fillId="0" borderId="11" xfId="76" applyFont="1" applyFill="1" applyBorder="1" applyAlignment="1" applyProtection="1">
      <alignment vertical="center" wrapText="1"/>
      <protection locked="0"/>
    </xf>
    <xf numFmtId="0" fontId="4" fillId="0" borderId="11" xfId="76" applyFont="1" applyFill="1" applyBorder="1" applyAlignment="1" applyProtection="1">
      <alignment horizontal="center" vertical="center" wrapText="1"/>
      <protection locked="0"/>
    </xf>
    <xf numFmtId="49" fontId="10" fillId="0" borderId="11" xfId="87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5" fillId="0" borderId="11" xfId="86" applyFont="1" applyFill="1" applyBorder="1" applyAlignment="1">
      <alignment horizontal="left" vertical="center" wrapText="1"/>
      <protection/>
    </xf>
    <xf numFmtId="206" fontId="4" fillId="0" borderId="11" xfId="86" applyNumberFormat="1" applyFont="1" applyFill="1" applyBorder="1" applyAlignment="1">
      <alignment horizontal="center" vertical="center"/>
      <protection/>
    </xf>
    <xf numFmtId="0" fontId="4" fillId="0" borderId="11" xfId="85" applyFont="1" applyFill="1" applyBorder="1" applyAlignment="1">
      <alignment horizontal="center" vertical="center" wrapText="1"/>
      <protection/>
    </xf>
    <xf numFmtId="49" fontId="10" fillId="0" borderId="15" xfId="82" applyNumberFormat="1" applyFont="1" applyFill="1" applyBorder="1" applyAlignment="1">
      <alignment horizontal="center" vertical="center" wrapText="1"/>
      <protection/>
    </xf>
    <xf numFmtId="0" fontId="10" fillId="0" borderId="15" xfId="84" applyFont="1" applyFill="1" applyBorder="1" applyAlignment="1">
      <alignment horizontal="center" vertical="center" wrapText="1"/>
      <protection/>
    </xf>
    <xf numFmtId="0" fontId="52" fillId="0" borderId="11" xfId="56" applyFont="1" applyFill="1" applyBorder="1" applyAlignment="1">
      <alignment horizontal="left" vertical="center" wrapText="1"/>
      <protection/>
    </xf>
    <xf numFmtId="49" fontId="10" fillId="0" borderId="11" xfId="61" applyNumberFormat="1" applyFont="1" applyFill="1" applyBorder="1" applyAlignment="1">
      <alignment horizontal="center" vertical="center"/>
      <protection/>
    </xf>
    <xf numFmtId="49" fontId="53" fillId="32" borderId="11" xfId="84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vertical="center" wrapText="1"/>
      <protection/>
    </xf>
    <xf numFmtId="0" fontId="4" fillId="0" borderId="10" xfId="68" applyFont="1" applyFill="1" applyBorder="1" applyAlignment="1">
      <alignment horizontal="center" vertical="center" wrapText="1"/>
      <protection/>
    </xf>
    <xf numFmtId="49" fontId="10" fillId="0" borderId="10" xfId="71" applyNumberFormat="1" applyFont="1" applyFill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vertical="center" wrapText="1"/>
      <protection/>
    </xf>
    <xf numFmtId="0" fontId="4" fillId="0" borderId="10" xfId="80" applyFont="1" applyFill="1" applyBorder="1" applyAlignment="1">
      <alignment horizontal="center" vertical="center" wrapText="1"/>
      <protection/>
    </xf>
    <xf numFmtId="49" fontId="10" fillId="0" borderId="10" xfId="61" applyNumberFormat="1" applyFont="1" applyFill="1" applyBorder="1" applyAlignment="1">
      <alignment horizontal="center" vertical="center"/>
      <protection/>
    </xf>
    <xf numFmtId="0" fontId="4" fillId="0" borderId="11" xfId="87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left" vertical="center" wrapText="1"/>
      <protection/>
    </xf>
    <xf numFmtId="49" fontId="10" fillId="0" borderId="11" xfId="62" applyNumberFormat="1" applyFont="1" applyFill="1" applyBorder="1" applyAlignment="1">
      <alignment horizontal="center" vertical="center"/>
      <protection/>
    </xf>
    <xf numFmtId="0" fontId="10" fillId="0" borderId="11" xfId="62" applyFont="1" applyFill="1" applyBorder="1" applyAlignment="1">
      <alignment horizontal="center" vertical="center"/>
      <protection/>
    </xf>
    <xf numFmtId="0" fontId="5" fillId="0" borderId="11" xfId="69" applyFont="1" applyFill="1" applyBorder="1" applyAlignment="1">
      <alignment horizontal="left" vertical="center" wrapText="1"/>
      <protection/>
    </xf>
    <xf numFmtId="49" fontId="10" fillId="0" borderId="11" xfId="69" applyNumberFormat="1" applyFont="1" applyFill="1" applyBorder="1" applyAlignment="1">
      <alignment horizontal="center" vertical="center" wrapText="1"/>
      <protection/>
    </xf>
    <xf numFmtId="49" fontId="10" fillId="0" borderId="11" xfId="80" applyNumberFormat="1" applyFont="1" applyFill="1" applyBorder="1" applyAlignment="1">
      <alignment horizontal="center" vertical="center" wrapText="1"/>
      <protection/>
    </xf>
    <xf numFmtId="1" fontId="4" fillId="0" borderId="10" xfId="87" applyNumberFormat="1" applyFont="1" applyFill="1" applyBorder="1" applyAlignment="1" applyProtection="1">
      <alignment horizontal="center" vertical="center" wrapText="1"/>
      <protection hidden="1"/>
    </xf>
    <xf numFmtId="49" fontId="10" fillId="32" borderId="11" xfId="55" applyNumberFormat="1" applyFont="1" applyFill="1" applyBorder="1" applyAlignment="1" applyProtection="1">
      <alignment horizontal="center" vertical="center" wrapText="1"/>
      <protection locked="0"/>
    </xf>
    <xf numFmtId="49" fontId="10" fillId="32" borderId="11" xfId="84" applyNumberFormat="1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left" vertical="center" wrapText="1"/>
      <protection/>
    </xf>
    <xf numFmtId="1" fontId="4" fillId="0" borderId="11" xfId="55" applyNumberFormat="1" applyFont="1" applyFill="1" applyBorder="1" applyAlignment="1">
      <alignment horizontal="center" vertical="center"/>
      <protection/>
    </xf>
    <xf numFmtId="49" fontId="10" fillId="0" borderId="11" xfId="74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61" applyFont="1" applyFill="1" applyBorder="1" applyAlignment="1">
      <alignment horizontal="left" vertical="center" wrapText="1"/>
      <protection/>
    </xf>
    <xf numFmtId="49" fontId="10" fillId="32" borderId="11" xfId="79" applyNumberFormat="1" applyFont="1" applyFill="1" applyBorder="1" applyAlignment="1">
      <alignment horizontal="center" vertical="center" wrapText="1"/>
      <protection/>
    </xf>
    <xf numFmtId="0" fontId="10" fillId="0" borderId="11" xfId="86" applyFont="1" applyFill="1" applyBorder="1" applyAlignment="1">
      <alignment horizontal="center" vertical="center" wrapText="1"/>
      <protection/>
    </xf>
    <xf numFmtId="0" fontId="4" fillId="0" borderId="11" xfId="86" applyFont="1" applyFill="1" applyBorder="1" applyAlignment="1">
      <alignment horizontal="center" vertical="center" wrapText="1"/>
      <protection/>
    </xf>
    <xf numFmtId="49" fontId="54" fillId="0" borderId="11" xfId="84" applyNumberFormat="1" applyFont="1" applyFill="1" applyBorder="1" applyAlignment="1">
      <alignment horizontal="center" vertical="center" wrapText="1"/>
      <protection/>
    </xf>
    <xf numFmtId="49" fontId="53" fillId="0" borderId="11" xfId="77" applyNumberFormat="1" applyFont="1" applyFill="1" applyBorder="1" applyAlignment="1" applyProtection="1">
      <alignment horizontal="center" vertical="center" wrapText="1"/>
      <protection locked="0"/>
    </xf>
    <xf numFmtId="49" fontId="10" fillId="32" borderId="11" xfId="55" applyNumberFormat="1" applyFont="1" applyFill="1" applyBorder="1" applyAlignment="1">
      <alignment horizontal="center" vertical="center"/>
      <protection/>
    </xf>
    <xf numFmtId="0" fontId="5" fillId="0" borderId="11" xfId="71" applyFont="1" applyFill="1" applyBorder="1" applyAlignment="1">
      <alignment horizontal="left" vertical="center" wrapText="1"/>
      <protection/>
    </xf>
    <xf numFmtId="49" fontId="4" fillId="0" borderId="10" xfId="71" applyNumberFormat="1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49" fontId="10" fillId="0" borderId="10" xfId="70" applyNumberFormat="1" applyFont="1" applyFill="1" applyBorder="1" applyAlignment="1">
      <alignment horizontal="center" vertical="center" wrapText="1"/>
      <protection/>
    </xf>
    <xf numFmtId="49" fontId="10" fillId="0" borderId="11" xfId="87" applyNumberFormat="1" applyFont="1" applyFill="1" applyBorder="1" applyAlignment="1">
      <alignment horizontal="center" vertical="center"/>
      <protection/>
    </xf>
    <xf numFmtId="49" fontId="4" fillId="0" borderId="11" xfId="70" applyNumberFormat="1" applyFont="1" applyFill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0" fillId="0" borderId="11" xfId="60" applyBorder="1">
      <alignment/>
      <protection/>
    </xf>
    <xf numFmtId="49" fontId="4" fillId="0" borderId="11" xfId="59" applyNumberFormat="1" applyFont="1" applyFill="1" applyBorder="1" applyAlignment="1">
      <alignment horizontal="center" vertical="center"/>
      <protection/>
    </xf>
    <xf numFmtId="49" fontId="4" fillId="0" borderId="10" xfId="68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87" applyFont="1" applyFill="1" applyBorder="1" applyAlignment="1">
      <alignment horizontal="center" vertical="center"/>
      <protection/>
    </xf>
    <xf numFmtId="49" fontId="10" fillId="32" borderId="10" xfId="87" applyNumberFormat="1" applyFont="1" applyFill="1" applyBorder="1" applyAlignment="1">
      <alignment horizontal="center" vertical="center"/>
      <protection/>
    </xf>
    <xf numFmtId="0" fontId="52" fillId="0" borderId="10" xfId="73" applyFont="1" applyFill="1" applyBorder="1" applyAlignment="1">
      <alignment horizontal="left" vertical="center" wrapText="1"/>
      <protection/>
    </xf>
    <xf numFmtId="1" fontId="4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84" applyFont="1" applyFill="1" applyBorder="1" applyAlignment="1">
      <alignment horizontal="center" vertical="center"/>
      <protection/>
    </xf>
    <xf numFmtId="49" fontId="10" fillId="32" borderId="11" xfId="71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10" fillId="0" borderId="11" xfId="69" applyFont="1" applyFill="1" applyBorder="1" applyAlignment="1">
      <alignment horizontal="center" vertical="center" wrapText="1"/>
      <protection/>
    </xf>
    <xf numFmtId="0" fontId="4" fillId="0" borderId="11" xfId="84" applyFont="1" applyFill="1" applyBorder="1" applyAlignment="1">
      <alignment horizontal="center" vertical="center" wrapText="1"/>
      <protection/>
    </xf>
    <xf numFmtId="49" fontId="10" fillId="32" borderId="11" xfId="69" applyNumberFormat="1" applyFont="1" applyFill="1" applyBorder="1" applyAlignment="1">
      <alignment horizontal="center" vertical="center" wrapText="1"/>
      <protection/>
    </xf>
    <xf numFmtId="49" fontId="10" fillId="32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76" applyFont="1" applyFill="1" applyBorder="1" applyAlignment="1" applyProtection="1">
      <alignment vertical="center" wrapText="1"/>
      <protection locked="0"/>
    </xf>
    <xf numFmtId="49" fontId="4" fillId="0" borderId="10" xfId="79" applyNumberFormat="1" applyFont="1" applyFill="1" applyBorder="1" applyAlignment="1">
      <alignment horizontal="center" vertical="center" wrapText="1"/>
      <protection/>
    </xf>
    <xf numFmtId="0" fontId="5" fillId="0" borderId="10" xfId="83" applyFont="1" applyFill="1" applyBorder="1" applyAlignment="1" applyProtection="1">
      <alignment horizontal="left" vertical="center" wrapText="1"/>
      <protection locked="0"/>
    </xf>
    <xf numFmtId="49" fontId="10" fillId="0" borderId="10" xfId="8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83" applyFont="1" applyFill="1" applyBorder="1" applyAlignment="1" applyProtection="1">
      <alignment horizontal="center" vertical="center" wrapText="1"/>
      <protection locked="0"/>
    </xf>
    <xf numFmtId="49" fontId="10" fillId="0" borderId="10" xfId="80" applyNumberFormat="1" applyFont="1" applyFill="1" applyBorder="1" applyAlignment="1">
      <alignment horizontal="center" vertical="center" wrapText="1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16" fillId="32" borderId="11" xfId="75" applyNumberFormat="1" applyFont="1" applyFill="1" applyBorder="1" applyAlignment="1" applyProtection="1">
      <alignment horizontal="center" vertical="center" wrapText="1"/>
      <protection locked="0"/>
    </xf>
    <xf numFmtId="49" fontId="10" fillId="32" borderId="11" xfId="7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81" applyFont="1" applyFill="1" applyBorder="1" applyAlignment="1">
      <alignment horizontal="left" vertical="center" wrapText="1"/>
      <protection/>
    </xf>
    <xf numFmtId="0" fontId="4" fillId="0" borderId="10" xfId="8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61" applyFont="1" applyFill="1" applyBorder="1" applyAlignment="1">
      <alignment horizontal="left" vertical="center" wrapText="1"/>
      <protection/>
    </xf>
    <xf numFmtId="0" fontId="10" fillId="0" borderId="10" xfId="84" applyFont="1" applyFill="1" applyBorder="1" applyAlignment="1">
      <alignment horizontal="center" vertical="center"/>
      <protection/>
    </xf>
    <xf numFmtId="0" fontId="4" fillId="0" borderId="10" xfId="87" applyFont="1" applyFill="1" applyBorder="1" applyAlignment="1">
      <alignment horizontal="center" vertical="center" wrapText="1"/>
      <protection/>
    </xf>
    <xf numFmtId="49" fontId="10" fillId="0" borderId="15" xfId="79" applyNumberFormat="1" applyFont="1" applyFill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vertical="center" wrapText="1"/>
      <protection/>
    </xf>
    <xf numFmtId="49" fontId="10" fillId="0" borderId="15" xfId="60" applyNumberFormat="1" applyFont="1" applyFill="1" applyBorder="1" applyAlignment="1">
      <alignment horizontal="center" vertical="center" wrapText="1"/>
      <protection/>
    </xf>
    <xf numFmtId="0" fontId="10" fillId="0" borderId="15" xfId="60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0" fontId="52" fillId="0" borderId="11" xfId="73" applyFont="1" applyFill="1" applyBorder="1" applyAlignment="1">
      <alignment horizontal="left" vertical="center" wrapText="1"/>
      <protection/>
    </xf>
    <xf numFmtId="0" fontId="5" fillId="0" borderId="10" xfId="70" applyFont="1" applyFill="1" applyBorder="1" applyAlignment="1">
      <alignment horizontal="left" vertical="center" wrapText="1"/>
      <protection/>
    </xf>
    <xf numFmtId="0" fontId="10" fillId="0" borderId="10" xfId="55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54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15" fillId="0" borderId="11" xfId="54" applyFont="1" applyBorder="1" applyAlignment="1">
      <alignment horizontal="center" vertical="center" textRotation="90" wrapText="1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9" fillId="0" borderId="17" xfId="60" applyFont="1" applyBorder="1" applyAlignment="1">
      <alignment horizontal="center" vertical="center" wrapText="1"/>
      <protection/>
    </xf>
    <xf numFmtId="0" fontId="9" fillId="0" borderId="18" xfId="60" applyFont="1" applyBorder="1" applyAlignment="1">
      <alignment horizontal="center" vertical="center" wrapText="1"/>
      <protection/>
    </xf>
    <xf numFmtId="0" fontId="9" fillId="0" borderId="19" xfId="60" applyFont="1" applyBorder="1" applyAlignment="1">
      <alignment horizontal="center" vertical="center" wrapText="1"/>
      <protection/>
    </xf>
    <xf numFmtId="0" fontId="9" fillId="0" borderId="20" xfId="60" applyFont="1" applyBorder="1" applyAlignment="1">
      <alignment horizontal="center" vertical="center" wrapText="1"/>
      <protection/>
    </xf>
    <xf numFmtId="0" fontId="9" fillId="0" borderId="11" xfId="78" applyFont="1" applyFill="1" applyBorder="1" applyAlignment="1" applyProtection="1">
      <alignment horizontal="center" vertical="center" textRotation="90" wrapText="1"/>
      <protection locked="0"/>
    </xf>
    <xf numFmtId="0" fontId="9" fillId="0" borderId="11" xfId="54" applyFont="1" applyBorder="1" applyAlignment="1">
      <alignment horizontal="center" vertical="center" textRotation="90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 vertical="center" wrapText="1"/>
    </xf>
    <xf numFmtId="0" fontId="9" fillId="0" borderId="14" xfId="54" applyFont="1" applyBorder="1" applyAlignment="1">
      <alignment horizontal="center" vertical="center" wrapText="1"/>
      <protection/>
    </xf>
    <xf numFmtId="0" fontId="9" fillId="0" borderId="13" xfId="54" applyFont="1" applyBorder="1" applyAlignment="1">
      <alignment horizontal="center" vertical="center" wrapText="1"/>
      <protection/>
    </xf>
    <xf numFmtId="0" fontId="9" fillId="0" borderId="22" xfId="60" applyFont="1" applyBorder="1" applyAlignment="1">
      <alignment horizontal="center" vertical="center" textRotation="90" wrapText="1"/>
      <protection/>
    </xf>
    <xf numFmtId="0" fontId="9" fillId="0" borderId="12" xfId="60" applyFont="1" applyBorder="1" applyAlignment="1">
      <alignment horizontal="center" vertical="center" textRotation="90" wrapText="1"/>
      <protection/>
    </xf>
    <xf numFmtId="0" fontId="15" fillId="0" borderId="14" xfId="54" applyFont="1" applyBorder="1" applyAlignment="1">
      <alignment horizontal="center" vertical="center" textRotation="90" wrapText="1"/>
      <protection/>
    </xf>
    <xf numFmtId="0" fontId="15" fillId="0" borderId="13" xfId="54" applyFont="1" applyBorder="1" applyAlignment="1">
      <alignment horizontal="center" vertical="center" textRotation="90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60" applyFont="1" applyBorder="1" applyAlignment="1">
      <alignment horizontal="center" vertical="center" wrapText="1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center" vertical="center" textRotation="90" wrapText="1"/>
      <protection/>
    </xf>
    <xf numFmtId="0" fontId="13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9" fillId="0" borderId="23" xfId="60" applyFont="1" applyBorder="1" applyAlignment="1">
      <alignment horizontal="right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7" fillId="0" borderId="24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26" xfId="60" applyFont="1" applyBorder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13" fillId="0" borderId="0" xfId="54" applyFont="1" applyAlignment="1">
      <alignment horizontal="center" vertical="center"/>
      <protection/>
    </xf>
    <xf numFmtId="0" fontId="7" fillId="0" borderId="0" xfId="54" applyFont="1" applyAlignment="1">
      <alignment horizontal="center" vertical="center"/>
      <protection/>
    </xf>
    <xf numFmtId="0" fontId="3" fillId="0" borderId="11" xfId="54" applyFont="1" applyBorder="1" applyAlignment="1">
      <alignment/>
      <protection/>
    </xf>
    <xf numFmtId="0" fontId="9" fillId="0" borderId="14" xfId="54" applyFont="1" applyBorder="1" applyAlignment="1">
      <alignment horizontal="center" vertical="center" textRotation="90" wrapText="1"/>
      <protection/>
    </xf>
    <xf numFmtId="0" fontId="8" fillId="0" borderId="0" xfId="54" applyFont="1" applyAlignment="1">
      <alignment horizontal="center" vertical="center"/>
      <protection/>
    </xf>
    <xf numFmtId="0" fontId="9" fillId="0" borderId="0" xfId="54" applyFont="1" applyBorder="1" applyAlignment="1">
      <alignment horizontal="right"/>
      <protection/>
    </xf>
    <xf numFmtId="0" fontId="8" fillId="0" borderId="11" xfId="54" applyFont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54" applyFont="1" applyBorder="1" applyAlignment="1">
      <alignment horizontal="center" vertical="center" wrapText="1"/>
      <protection/>
    </xf>
    <xf numFmtId="0" fontId="8" fillId="0" borderId="28" xfId="54" applyFont="1" applyBorder="1" applyAlignment="1">
      <alignment horizontal="center" vertical="center" wrapText="1"/>
      <protection/>
    </xf>
    <xf numFmtId="0" fontId="8" fillId="0" borderId="29" xfId="54" applyFont="1" applyBorder="1" applyAlignment="1">
      <alignment horizontal="center" vertical="center" wrapText="1"/>
      <protection/>
    </xf>
    <xf numFmtId="0" fontId="8" fillId="0" borderId="24" xfId="54" applyFont="1" applyBorder="1" applyAlignment="1">
      <alignment horizontal="center" vertical="center"/>
      <protection/>
    </xf>
    <xf numFmtId="0" fontId="8" fillId="0" borderId="25" xfId="54" applyFont="1" applyBorder="1" applyAlignment="1">
      <alignment horizontal="center" vertical="center"/>
      <protection/>
    </xf>
    <xf numFmtId="0" fontId="8" fillId="0" borderId="26" xfId="54" applyFont="1" applyBorder="1" applyAlignment="1">
      <alignment horizontal="center" vertical="center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center" vertical="center" textRotation="90" wrapText="1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2 6" xfId="57"/>
    <cellStyle name="Обычный 2 3 2" xfId="58"/>
    <cellStyle name="Обычный 2_Выездка ноябрь 2010 г." xfId="59"/>
    <cellStyle name="Обычный 3" xfId="60"/>
    <cellStyle name="Обычный 3 2" xfId="61"/>
    <cellStyle name="Обычный 3 2 2" xfId="62"/>
    <cellStyle name="Обычный 3 3 2" xfId="63"/>
    <cellStyle name="Обычный 4" xfId="64"/>
    <cellStyle name="Обычный 5" xfId="65"/>
    <cellStyle name="Обычный 6 3" xfId="66"/>
    <cellStyle name="Обычный_Выездка ноябрь 2010 г. 2" xfId="67"/>
    <cellStyle name="Обычный_Выездка ноябрь 2010 г. 2 2 2" xfId="68"/>
    <cellStyle name="Обычный_Выездка ноябрь 2010 г. 2 2 2 2 2" xfId="69"/>
    <cellStyle name="Обычный_Детские выездка.xls5" xfId="70"/>
    <cellStyle name="Обычный_Детские выездка.xls5_старт фаворит" xfId="71"/>
    <cellStyle name="Обычный_конкур f 2" xfId="72"/>
    <cellStyle name="Обычный_конкур f 2 2" xfId="73"/>
    <cellStyle name="Обычный_конкур К 3" xfId="74"/>
    <cellStyle name="Обычный_конкур1" xfId="75"/>
    <cellStyle name="Обычный_конкур1 2" xfId="76"/>
    <cellStyle name="Обычный_Лист Microsoft Excel" xfId="77"/>
    <cellStyle name="Обычный_Лист Microsoft Excel 2" xfId="78"/>
    <cellStyle name="Обычный_Лист1 2" xfId="79"/>
    <cellStyle name="Обычный_Лист1 2 2" xfId="80"/>
    <cellStyle name="Обычный_Лист1 2 2 2" xfId="81"/>
    <cellStyle name="Обычный_Нижний-10" xfId="82"/>
    <cellStyle name="Обычный_ПРИМЕРЫ ТЕХ.РЕЗУЛЬТАТОВ - Конкур" xfId="83"/>
    <cellStyle name="Обычный_Россия (В) юниоры" xfId="84"/>
    <cellStyle name="Обычный_Россия (В) юниоры 3" xfId="85"/>
    <cellStyle name="Обычный_Стартовый по выездке" xfId="86"/>
    <cellStyle name="Обычный_Тех.рез.езда молод.лош." xfId="87"/>
    <cellStyle name="Обычный_ЧМ выездка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workbookViewId="0" topLeftCell="A5">
      <selection activeCell="K14" sqref="K14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6.7109375" style="0" hidden="1" customWidth="1"/>
    <col min="4" max="4" width="6.7109375" style="0" customWidth="1"/>
    <col min="5" max="5" width="8.7109375" style="0" hidden="1" customWidth="1"/>
    <col min="6" max="6" width="34.7109375" style="0" customWidth="1"/>
    <col min="7" max="7" width="8.7109375" style="0" hidden="1" customWidth="1"/>
    <col min="8" max="8" width="17.7109375" style="0" hidden="1" customWidth="1"/>
    <col min="9" max="9" width="20.7109375" style="0" customWidth="1"/>
    <col min="10" max="10" width="6.7109375" style="0" customWidth="1"/>
    <col min="11" max="11" width="8.7109375" style="0" customWidth="1"/>
    <col min="12" max="12" width="4.7109375" style="0" customWidth="1"/>
    <col min="13" max="13" width="6.7109375" style="0" customWidth="1"/>
    <col min="14" max="14" width="8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20" width="4.7109375" style="0" customWidth="1"/>
    <col min="21" max="21" width="6.7109375" style="0" customWidth="1"/>
    <col min="22" max="22" width="8.7109375" style="0" customWidth="1"/>
    <col min="23" max="23" width="6.7109375" style="0" hidden="1" customWidth="1"/>
  </cols>
  <sheetData>
    <row r="1" spans="1:23" s="16" customFormat="1" ht="24.75" customHeight="1">
      <c r="A1" s="308" t="s">
        <v>107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</row>
    <row r="2" spans="1:23" s="16" customFormat="1" ht="24.75" customHeight="1">
      <c r="A2" s="307" t="s">
        <v>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</row>
    <row r="3" spans="1:23" ht="24.75" customHeight="1">
      <c r="A3" s="307" t="s">
        <v>20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</row>
    <row r="4" spans="1:23" ht="24.75" customHeight="1">
      <c r="A4" s="313" t="s">
        <v>13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</row>
    <row r="5" spans="1:23" ht="24.75" customHeight="1">
      <c r="A5" s="307" t="s">
        <v>26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</row>
    <row r="6" spans="1:23" ht="24.75" customHeight="1">
      <c r="A6" s="312" t="s">
        <v>99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</row>
    <row r="7" spans="1:23" s="40" customFormat="1" ht="24.75" customHeight="1">
      <c r="A7" s="35" t="s">
        <v>25</v>
      </c>
      <c r="B7" s="36"/>
      <c r="C7" s="36"/>
      <c r="D7" s="37"/>
      <c r="E7" s="37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11" t="s">
        <v>136</v>
      </c>
      <c r="S7" s="311"/>
      <c r="T7" s="311"/>
      <c r="U7" s="311"/>
      <c r="V7" s="311"/>
      <c r="W7" s="311"/>
    </row>
    <row r="8" spans="1:23" ht="19.5" customHeight="1">
      <c r="A8" s="328" t="s">
        <v>1</v>
      </c>
      <c r="B8" s="334" t="s">
        <v>17</v>
      </c>
      <c r="C8" s="322" t="s">
        <v>21</v>
      </c>
      <c r="D8" s="323" t="s">
        <v>11</v>
      </c>
      <c r="E8" s="314" t="s">
        <v>12</v>
      </c>
      <c r="F8" s="332" t="s">
        <v>18</v>
      </c>
      <c r="G8" s="314" t="s">
        <v>12</v>
      </c>
      <c r="H8" s="314" t="s">
        <v>8</v>
      </c>
      <c r="I8" s="317" t="s">
        <v>4</v>
      </c>
      <c r="J8" s="319" t="s">
        <v>10</v>
      </c>
      <c r="K8" s="320"/>
      <c r="L8" s="321"/>
      <c r="M8" s="319" t="s">
        <v>5</v>
      </c>
      <c r="N8" s="320"/>
      <c r="O8" s="321"/>
      <c r="P8" s="319" t="s">
        <v>9</v>
      </c>
      <c r="Q8" s="320"/>
      <c r="R8" s="321"/>
      <c r="S8" s="316" t="s">
        <v>28</v>
      </c>
      <c r="T8" s="330" t="s">
        <v>29</v>
      </c>
      <c r="U8" s="328" t="s">
        <v>6</v>
      </c>
      <c r="V8" s="326" t="s">
        <v>24</v>
      </c>
      <c r="W8" s="309" t="s">
        <v>15</v>
      </c>
    </row>
    <row r="9" spans="1:23" ht="39.75" customHeight="1">
      <c r="A9" s="329"/>
      <c r="B9" s="335"/>
      <c r="C9" s="322"/>
      <c r="D9" s="324"/>
      <c r="E9" s="315"/>
      <c r="F9" s="333"/>
      <c r="G9" s="315"/>
      <c r="H9" s="325"/>
      <c r="I9" s="318"/>
      <c r="J9" s="50" t="s">
        <v>16</v>
      </c>
      <c r="K9" s="51" t="s">
        <v>0</v>
      </c>
      <c r="L9" s="50" t="s">
        <v>1</v>
      </c>
      <c r="M9" s="50" t="s">
        <v>16</v>
      </c>
      <c r="N9" s="51" t="s">
        <v>0</v>
      </c>
      <c r="O9" s="50" t="s">
        <v>1</v>
      </c>
      <c r="P9" s="50" t="s">
        <v>16</v>
      </c>
      <c r="Q9" s="51" t="s">
        <v>0</v>
      </c>
      <c r="R9" s="50" t="s">
        <v>1</v>
      </c>
      <c r="S9" s="316"/>
      <c r="T9" s="331"/>
      <c r="U9" s="329"/>
      <c r="V9" s="327"/>
      <c r="W9" s="310"/>
    </row>
    <row r="10" spans="1:23" ht="31.5" customHeight="1">
      <c r="A10" s="112">
        <v>1</v>
      </c>
      <c r="B10" s="12" t="s">
        <v>117</v>
      </c>
      <c r="C10" s="90">
        <v>1987</v>
      </c>
      <c r="D10" s="241" t="s">
        <v>41</v>
      </c>
      <c r="E10" s="179" t="s">
        <v>118</v>
      </c>
      <c r="F10" s="242" t="s">
        <v>119</v>
      </c>
      <c r="G10" s="243" t="s">
        <v>120</v>
      </c>
      <c r="H10" s="244" t="s">
        <v>121</v>
      </c>
      <c r="I10" s="119" t="s">
        <v>122</v>
      </c>
      <c r="J10" s="143">
        <v>256</v>
      </c>
      <c r="K10" s="114">
        <f aca="true" t="shared" si="0" ref="K10:K15">ROUND(J10/3.8,5)</f>
        <v>67.36842</v>
      </c>
      <c r="L10" s="113">
        <f aca="true" t="shared" si="1" ref="L10:L15">RANK(K10,K$10:K$15,0)</f>
        <v>1</v>
      </c>
      <c r="M10" s="143">
        <v>259.5</v>
      </c>
      <c r="N10" s="114">
        <f aca="true" t="shared" si="2" ref="N10:N15">ROUND(M10/3.8,5)</f>
        <v>68.28947</v>
      </c>
      <c r="O10" s="113">
        <f aca="true" t="shared" si="3" ref="O10:O15">RANK(N10,N$10:N$15,0)</f>
        <v>1</v>
      </c>
      <c r="P10" s="143">
        <v>264</v>
      </c>
      <c r="Q10" s="114">
        <f aca="true" t="shared" si="4" ref="Q10:Q15">ROUND(P10/3.8,5)</f>
        <v>69.47368</v>
      </c>
      <c r="R10" s="113">
        <f aca="true" t="shared" si="5" ref="R10:R15">RANK(Q10,Q$10:Q$15,0)</f>
        <v>2</v>
      </c>
      <c r="S10" s="161"/>
      <c r="T10" s="161"/>
      <c r="U10" s="143">
        <f aca="true" t="shared" si="6" ref="U10:U15">J10+M10+P10</f>
        <v>779.5</v>
      </c>
      <c r="V10" s="115">
        <f aca="true" t="shared" si="7" ref="V10:V15">ROUND(U10/3.8/3,5)</f>
        <v>68.37719</v>
      </c>
      <c r="W10" s="235" t="s">
        <v>101</v>
      </c>
    </row>
    <row r="11" spans="1:23" ht="31.5" customHeight="1">
      <c r="A11" s="5">
        <v>2</v>
      </c>
      <c r="B11" s="145" t="s">
        <v>37</v>
      </c>
      <c r="C11" s="248" t="s">
        <v>38</v>
      </c>
      <c r="D11" s="233" t="s">
        <v>41</v>
      </c>
      <c r="E11" s="234" t="s">
        <v>39</v>
      </c>
      <c r="F11" s="93" t="s">
        <v>133</v>
      </c>
      <c r="G11" s="7" t="s">
        <v>134</v>
      </c>
      <c r="H11" s="18" t="s">
        <v>135</v>
      </c>
      <c r="I11" s="119" t="s">
        <v>111</v>
      </c>
      <c r="J11" s="142">
        <v>255.5</v>
      </c>
      <c r="K11" s="53">
        <f t="shared" si="0"/>
        <v>67.23684</v>
      </c>
      <c r="L11" s="52">
        <f t="shared" si="1"/>
        <v>2</v>
      </c>
      <c r="M11" s="142">
        <v>258</v>
      </c>
      <c r="N11" s="53">
        <f t="shared" si="2"/>
        <v>67.89474</v>
      </c>
      <c r="O11" s="52">
        <f t="shared" si="3"/>
        <v>2</v>
      </c>
      <c r="P11" s="142">
        <v>255.5</v>
      </c>
      <c r="Q11" s="53">
        <f t="shared" si="4"/>
        <v>67.23684</v>
      </c>
      <c r="R11" s="52">
        <f t="shared" si="5"/>
        <v>3</v>
      </c>
      <c r="S11" s="17"/>
      <c r="T11" s="17"/>
      <c r="U11" s="142">
        <f t="shared" si="6"/>
        <v>769</v>
      </c>
      <c r="V11" s="54">
        <f t="shared" si="7"/>
        <v>67.45614</v>
      </c>
      <c r="W11" s="235" t="s">
        <v>101</v>
      </c>
    </row>
    <row r="12" spans="1:23" ht="31.5" customHeight="1">
      <c r="A12" s="112">
        <v>3</v>
      </c>
      <c r="B12" s="245" t="s">
        <v>123</v>
      </c>
      <c r="C12" s="116" t="s">
        <v>124</v>
      </c>
      <c r="D12" s="97" t="s">
        <v>31</v>
      </c>
      <c r="E12" s="246" t="s">
        <v>125</v>
      </c>
      <c r="F12" s="137" t="s">
        <v>266</v>
      </c>
      <c r="G12" s="138" t="s">
        <v>126</v>
      </c>
      <c r="H12" s="139" t="s">
        <v>127</v>
      </c>
      <c r="I12" s="22" t="s">
        <v>35</v>
      </c>
      <c r="J12" s="142">
        <v>246.5</v>
      </c>
      <c r="K12" s="53">
        <f t="shared" si="0"/>
        <v>64.86842</v>
      </c>
      <c r="L12" s="52">
        <f t="shared" si="1"/>
        <v>4</v>
      </c>
      <c r="M12" s="142">
        <v>252</v>
      </c>
      <c r="N12" s="53">
        <f t="shared" si="2"/>
        <v>66.31579</v>
      </c>
      <c r="O12" s="52">
        <f t="shared" si="3"/>
        <v>3</v>
      </c>
      <c r="P12" s="142">
        <v>264.5</v>
      </c>
      <c r="Q12" s="53">
        <f t="shared" si="4"/>
        <v>69.60526</v>
      </c>
      <c r="R12" s="52">
        <f t="shared" si="5"/>
        <v>1</v>
      </c>
      <c r="S12" s="17"/>
      <c r="T12" s="17"/>
      <c r="U12" s="142">
        <f t="shared" si="6"/>
        <v>763</v>
      </c>
      <c r="V12" s="54">
        <f t="shared" si="7"/>
        <v>66.92982</v>
      </c>
      <c r="W12" s="235" t="s">
        <v>101</v>
      </c>
    </row>
    <row r="13" spans="1:23" ht="31.5" customHeight="1">
      <c r="A13" s="5">
        <v>4</v>
      </c>
      <c r="B13" s="145" t="s">
        <v>37</v>
      </c>
      <c r="C13" s="151" t="s">
        <v>38</v>
      </c>
      <c r="D13" s="144" t="s">
        <v>41</v>
      </c>
      <c r="E13" s="95" t="s">
        <v>39</v>
      </c>
      <c r="F13" s="175" t="s">
        <v>109</v>
      </c>
      <c r="G13" s="146" t="s">
        <v>110</v>
      </c>
      <c r="H13" s="102" t="s">
        <v>40</v>
      </c>
      <c r="I13" s="207" t="s">
        <v>111</v>
      </c>
      <c r="J13" s="142">
        <v>247.5</v>
      </c>
      <c r="K13" s="53">
        <f t="shared" si="0"/>
        <v>65.13158</v>
      </c>
      <c r="L13" s="52">
        <f t="shared" si="1"/>
        <v>3</v>
      </c>
      <c r="M13" s="142">
        <v>244</v>
      </c>
      <c r="N13" s="53">
        <f t="shared" si="2"/>
        <v>64.21053</v>
      </c>
      <c r="O13" s="52">
        <f t="shared" si="3"/>
        <v>4</v>
      </c>
      <c r="P13" s="142">
        <v>243</v>
      </c>
      <c r="Q13" s="53">
        <f t="shared" si="4"/>
        <v>63.94737</v>
      </c>
      <c r="R13" s="52">
        <f t="shared" si="5"/>
        <v>4</v>
      </c>
      <c r="S13" s="17"/>
      <c r="T13" s="17"/>
      <c r="U13" s="142">
        <f t="shared" si="6"/>
        <v>734.5</v>
      </c>
      <c r="V13" s="54">
        <f t="shared" si="7"/>
        <v>64.42982</v>
      </c>
      <c r="W13" s="235" t="s">
        <v>101</v>
      </c>
    </row>
    <row r="14" spans="1:23" ht="31.5" customHeight="1">
      <c r="A14" s="112">
        <v>5</v>
      </c>
      <c r="B14" s="170" t="s">
        <v>128</v>
      </c>
      <c r="C14" s="171">
        <v>1979</v>
      </c>
      <c r="D14" s="171">
        <v>2</v>
      </c>
      <c r="E14" s="247" t="s">
        <v>129</v>
      </c>
      <c r="F14" s="175" t="s">
        <v>130</v>
      </c>
      <c r="G14" s="179" t="s">
        <v>131</v>
      </c>
      <c r="H14" s="102" t="s">
        <v>132</v>
      </c>
      <c r="I14" s="119" t="s">
        <v>33</v>
      </c>
      <c r="J14" s="172">
        <v>226.5</v>
      </c>
      <c r="K14" s="173">
        <f t="shared" si="0"/>
        <v>59.60526</v>
      </c>
      <c r="L14" s="174">
        <f t="shared" si="1"/>
        <v>6</v>
      </c>
      <c r="M14" s="172">
        <v>233</v>
      </c>
      <c r="N14" s="53">
        <f t="shared" si="2"/>
        <v>61.31579</v>
      </c>
      <c r="O14" s="52">
        <f t="shared" si="3"/>
        <v>5</v>
      </c>
      <c r="P14" s="142">
        <v>228</v>
      </c>
      <c r="Q14" s="53">
        <f t="shared" si="4"/>
        <v>60</v>
      </c>
      <c r="R14" s="52">
        <f t="shared" si="5"/>
        <v>6</v>
      </c>
      <c r="S14" s="17"/>
      <c r="T14" s="17"/>
      <c r="U14" s="142">
        <f t="shared" si="6"/>
        <v>687.5</v>
      </c>
      <c r="V14" s="54">
        <f t="shared" si="7"/>
        <v>60.30702</v>
      </c>
      <c r="W14" s="235" t="s">
        <v>102</v>
      </c>
    </row>
    <row r="15" spans="1:23" ht="31.5" customHeight="1">
      <c r="A15" s="5">
        <v>6</v>
      </c>
      <c r="B15" s="99" t="s">
        <v>116</v>
      </c>
      <c r="C15" s="205"/>
      <c r="D15" s="144">
        <v>1</v>
      </c>
      <c r="E15" s="95"/>
      <c r="F15" s="210" t="s">
        <v>115</v>
      </c>
      <c r="G15" s="55" t="s">
        <v>112</v>
      </c>
      <c r="H15" s="204" t="s">
        <v>113</v>
      </c>
      <c r="I15" s="240" t="s">
        <v>114</v>
      </c>
      <c r="J15" s="142">
        <v>227.5</v>
      </c>
      <c r="K15" s="53">
        <f t="shared" si="0"/>
        <v>59.86842</v>
      </c>
      <c r="L15" s="52">
        <f t="shared" si="1"/>
        <v>5</v>
      </c>
      <c r="M15" s="142">
        <v>225.5</v>
      </c>
      <c r="N15" s="53">
        <f t="shared" si="2"/>
        <v>59.34211</v>
      </c>
      <c r="O15" s="52">
        <f t="shared" si="3"/>
        <v>6</v>
      </c>
      <c r="P15" s="142">
        <v>233</v>
      </c>
      <c r="Q15" s="53">
        <f t="shared" si="4"/>
        <v>61.31579</v>
      </c>
      <c r="R15" s="52">
        <f t="shared" si="5"/>
        <v>5</v>
      </c>
      <c r="S15" s="17"/>
      <c r="T15" s="17"/>
      <c r="U15" s="142">
        <f t="shared" si="6"/>
        <v>686</v>
      </c>
      <c r="V15" s="54">
        <f t="shared" si="7"/>
        <v>60.17544</v>
      </c>
      <c r="W15" s="235" t="s">
        <v>102</v>
      </c>
    </row>
    <row r="16" spans="1:22" ht="24.75" customHeight="1">
      <c r="A16" s="58"/>
      <c r="B16" s="83"/>
      <c r="C16" s="83"/>
      <c r="D16" s="84"/>
      <c r="E16" s="84"/>
      <c r="F16" s="85"/>
      <c r="G16" s="86"/>
      <c r="H16" s="87"/>
      <c r="I16" s="88"/>
      <c r="J16" s="61"/>
      <c r="K16" s="62"/>
      <c r="L16" s="61"/>
      <c r="M16" s="61"/>
      <c r="N16" s="62"/>
      <c r="O16" s="61"/>
      <c r="P16" s="61"/>
      <c r="Q16" s="62"/>
      <c r="R16" s="61"/>
      <c r="S16" s="89"/>
      <c r="T16" s="89"/>
      <c r="U16" s="61"/>
      <c r="V16" s="63"/>
    </row>
    <row r="17" spans="1:22" ht="24.75" customHeight="1">
      <c r="A17" s="28"/>
      <c r="B17" s="41" t="s">
        <v>2</v>
      </c>
      <c r="C17" s="41"/>
      <c r="D17" s="42"/>
      <c r="E17" s="42"/>
      <c r="F17" s="28"/>
      <c r="G17" s="28"/>
      <c r="H17" s="43"/>
      <c r="I17" s="42" t="s">
        <v>108</v>
      </c>
      <c r="J17" s="29"/>
      <c r="K17" s="6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3" ht="24.75" customHeight="1">
      <c r="A18" s="45"/>
      <c r="B18" s="46" t="s">
        <v>3</v>
      </c>
      <c r="C18" s="46"/>
      <c r="D18" s="33"/>
      <c r="E18" s="33"/>
      <c r="F18" s="39"/>
      <c r="G18" s="39"/>
      <c r="H18" s="14"/>
      <c r="I18" s="39" t="s">
        <v>53</v>
      </c>
      <c r="J18" s="15"/>
      <c r="K18" s="6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4"/>
    </row>
    <row r="19" spans="1:23" s="44" customFormat="1" ht="24.75" customHeight="1">
      <c r="A19"/>
      <c r="B19" s="4"/>
      <c r="C19" s="4"/>
      <c r="D19" s="4"/>
      <c r="E19" s="4"/>
      <c r="F19" s="4"/>
      <c r="G19" s="4"/>
      <c r="H19" s="4"/>
      <c r="I19" s="4"/>
      <c r="J19" s="4"/>
      <c r="K19" s="4"/>
      <c r="L19"/>
      <c r="M19"/>
      <c r="N19"/>
      <c r="O19"/>
      <c r="P19"/>
      <c r="Q19"/>
      <c r="R19"/>
      <c r="S19"/>
      <c r="T19"/>
      <c r="U19"/>
      <c r="V19"/>
      <c r="W19" s="47"/>
    </row>
    <row r="20" spans="1:23" s="47" customFormat="1" ht="24.75" customHeight="1">
      <c r="A20"/>
      <c r="B20" s="4"/>
      <c r="C20" s="4"/>
      <c r="D20" s="4"/>
      <c r="E20" s="4"/>
      <c r="F20" s="4"/>
      <c r="G20" s="4"/>
      <c r="H20" s="4"/>
      <c r="I20" s="4"/>
      <c r="J20" s="4"/>
      <c r="K20" s="4"/>
      <c r="L20"/>
      <c r="M20"/>
      <c r="N20"/>
      <c r="O20"/>
      <c r="P20"/>
      <c r="Q20"/>
      <c r="R20"/>
      <c r="S20"/>
      <c r="T20"/>
      <c r="U20"/>
      <c r="V20"/>
      <c r="W20"/>
    </row>
  </sheetData>
  <sheetProtection/>
  <mergeCells count="24">
    <mergeCell ref="V8:V9"/>
    <mergeCell ref="U8:U9"/>
    <mergeCell ref="E8:E9"/>
    <mergeCell ref="T8:T9"/>
    <mergeCell ref="A8:A9"/>
    <mergeCell ref="F8:F9"/>
    <mergeCell ref="B8:B9"/>
    <mergeCell ref="I8:I9"/>
    <mergeCell ref="J8:L8"/>
    <mergeCell ref="M8:O8"/>
    <mergeCell ref="P8:R8"/>
    <mergeCell ref="C8:C9"/>
    <mergeCell ref="D8:D9"/>
    <mergeCell ref="H8:H9"/>
    <mergeCell ref="A2:W2"/>
    <mergeCell ref="A1:W1"/>
    <mergeCell ref="W8:W9"/>
    <mergeCell ref="R7:W7"/>
    <mergeCell ref="A6:W6"/>
    <mergeCell ref="A5:W5"/>
    <mergeCell ref="A4:W4"/>
    <mergeCell ref="A3:W3"/>
    <mergeCell ref="G8:G9"/>
    <mergeCell ref="S8:S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workbookViewId="0" topLeftCell="A7">
      <selection activeCell="J12" sqref="J12"/>
    </sheetView>
  </sheetViews>
  <sheetFormatPr defaultColWidth="9.140625" defaultRowHeight="12.75"/>
  <cols>
    <col min="1" max="1" width="4.7109375" style="1" customWidth="1"/>
    <col min="2" max="2" width="20.7109375" style="2" customWidth="1"/>
    <col min="3" max="3" width="6.7109375" style="1" hidden="1" customWidth="1"/>
    <col min="4" max="4" width="6.7109375" style="1" customWidth="1"/>
    <col min="5" max="5" width="8.7109375" style="1" hidden="1" customWidth="1"/>
    <col min="6" max="6" width="32.7109375" style="1" customWidth="1"/>
    <col min="7" max="7" width="8.7109375" style="1" hidden="1" customWidth="1"/>
    <col min="8" max="8" width="17.7109375" style="1" hidden="1" customWidth="1"/>
    <col min="9" max="9" width="20.71093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customWidth="1"/>
    <col min="24" max="16384" width="9.140625" style="1" customWidth="1"/>
  </cols>
  <sheetData>
    <row r="1" spans="1:23" ht="24.75" customHeight="1">
      <c r="A1" s="337" t="s">
        <v>107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</row>
    <row r="2" spans="1:23" ht="24.75" customHeight="1">
      <c r="A2" s="338" t="s">
        <v>19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</row>
    <row r="3" spans="1:23" ht="24.75" customHeight="1">
      <c r="A3" s="338" t="s">
        <v>20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</row>
    <row r="4" spans="1:23" s="64" customFormat="1" ht="24.75" customHeight="1">
      <c r="A4" s="339" t="s">
        <v>14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</row>
    <row r="5" spans="1:24" ht="24.75" customHeight="1">
      <c r="A5" s="312" t="s">
        <v>99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"/>
    </row>
    <row r="6" spans="1:23" s="49" customFormat="1" ht="24.75" customHeight="1">
      <c r="A6" s="35" t="s">
        <v>25</v>
      </c>
      <c r="B6" s="36"/>
      <c r="C6" s="37"/>
      <c r="D6" s="37"/>
      <c r="E6" s="37"/>
      <c r="F6" s="38"/>
      <c r="G6" s="38"/>
      <c r="H6" s="38"/>
      <c r="I6" s="48"/>
      <c r="J6" s="48"/>
      <c r="K6" s="48"/>
      <c r="L6" s="48"/>
      <c r="M6" s="48"/>
      <c r="N6" s="48"/>
      <c r="O6" s="48"/>
      <c r="P6" s="48"/>
      <c r="Q6" s="340" t="s">
        <v>136</v>
      </c>
      <c r="R6" s="340"/>
      <c r="S6" s="340"/>
      <c r="T6" s="340"/>
      <c r="U6" s="340"/>
      <c r="V6" s="340"/>
      <c r="W6" s="340"/>
    </row>
    <row r="7" spans="1:23" ht="19.5" customHeight="1">
      <c r="A7" s="336" t="s">
        <v>1</v>
      </c>
      <c r="B7" s="341" t="s">
        <v>17</v>
      </c>
      <c r="C7" s="322" t="s">
        <v>21</v>
      </c>
      <c r="D7" s="323" t="s">
        <v>11</v>
      </c>
      <c r="E7" s="324" t="s">
        <v>12</v>
      </c>
      <c r="F7" s="344" t="s">
        <v>18</v>
      </c>
      <c r="G7" s="342" t="s">
        <v>12</v>
      </c>
      <c r="H7" s="342" t="s">
        <v>8</v>
      </c>
      <c r="I7" s="341" t="s">
        <v>4</v>
      </c>
      <c r="J7" s="341" t="s">
        <v>10</v>
      </c>
      <c r="K7" s="341"/>
      <c r="L7" s="341"/>
      <c r="M7" s="341" t="s">
        <v>5</v>
      </c>
      <c r="N7" s="341"/>
      <c r="O7" s="341"/>
      <c r="P7" s="341" t="s">
        <v>9</v>
      </c>
      <c r="Q7" s="341"/>
      <c r="R7" s="341"/>
      <c r="S7" s="316" t="s">
        <v>28</v>
      </c>
      <c r="T7" s="330" t="s">
        <v>29</v>
      </c>
      <c r="U7" s="336" t="s">
        <v>6</v>
      </c>
      <c r="V7" s="341" t="s">
        <v>22</v>
      </c>
      <c r="W7" s="309" t="s">
        <v>15</v>
      </c>
    </row>
    <row r="8" spans="1:23" ht="39.75" customHeight="1">
      <c r="A8" s="336"/>
      <c r="B8" s="341"/>
      <c r="C8" s="322"/>
      <c r="D8" s="324"/>
      <c r="E8" s="324"/>
      <c r="F8" s="344"/>
      <c r="G8" s="342"/>
      <c r="H8" s="342"/>
      <c r="I8" s="341"/>
      <c r="J8" s="50" t="s">
        <v>16</v>
      </c>
      <c r="K8" s="51" t="s">
        <v>0</v>
      </c>
      <c r="L8" s="50" t="s">
        <v>1</v>
      </c>
      <c r="M8" s="50" t="s">
        <v>16</v>
      </c>
      <c r="N8" s="51" t="s">
        <v>0</v>
      </c>
      <c r="O8" s="50" t="s">
        <v>1</v>
      </c>
      <c r="P8" s="50" t="s">
        <v>16</v>
      </c>
      <c r="Q8" s="51" t="s">
        <v>0</v>
      </c>
      <c r="R8" s="50" t="s">
        <v>1</v>
      </c>
      <c r="S8" s="316"/>
      <c r="T8" s="331"/>
      <c r="U8" s="336"/>
      <c r="V8" s="343"/>
      <c r="W8" s="310"/>
    </row>
    <row r="9" spans="1:23" ht="31.5" customHeight="1">
      <c r="A9" s="161">
        <v>1</v>
      </c>
      <c r="B9" s="200" t="s">
        <v>164</v>
      </c>
      <c r="C9" s="258" t="s">
        <v>161</v>
      </c>
      <c r="D9" s="218">
        <v>1</v>
      </c>
      <c r="E9" s="231"/>
      <c r="F9" s="229" t="s">
        <v>165</v>
      </c>
      <c r="G9" s="259"/>
      <c r="H9" s="217" t="s">
        <v>166</v>
      </c>
      <c r="I9" s="218" t="s">
        <v>163</v>
      </c>
      <c r="J9" s="142">
        <v>225</v>
      </c>
      <c r="K9" s="53">
        <f aca="true" t="shared" si="0" ref="K9:K14">ROUND(J9/3.4,5)</f>
        <v>66.17647</v>
      </c>
      <c r="L9" s="113">
        <f aca="true" t="shared" si="1" ref="L9:L14">RANK(K9,K$9:K$14,0)</f>
        <v>1</v>
      </c>
      <c r="M9" s="142">
        <v>229</v>
      </c>
      <c r="N9" s="53">
        <f aca="true" t="shared" si="2" ref="N9:N14">ROUND(M9/3.4,5)</f>
        <v>67.35294</v>
      </c>
      <c r="O9" s="113">
        <f aca="true" t="shared" si="3" ref="O9:O14">RANK(N9,N$9:N$14,0)</f>
        <v>1</v>
      </c>
      <c r="P9" s="142">
        <v>227</v>
      </c>
      <c r="Q9" s="53">
        <f aca="true" t="shared" si="4" ref="Q9:Q14">ROUND(P9/3.4,5)</f>
        <v>66.76471</v>
      </c>
      <c r="R9" s="113">
        <f aca="true" t="shared" si="5" ref="R9:R14">RANK(Q9,Q$9:Q$14,0)</f>
        <v>1</v>
      </c>
      <c r="S9" s="17"/>
      <c r="T9" s="17"/>
      <c r="U9" s="142">
        <f aca="true" t="shared" si="6" ref="U9:U14">J9+M9+P9</f>
        <v>681</v>
      </c>
      <c r="V9" s="54">
        <f aca="true" t="shared" si="7" ref="V9:V14">ROUND(U9/3.4/3,5)</f>
        <v>66.76471</v>
      </c>
      <c r="W9" s="235" t="s">
        <v>101</v>
      </c>
    </row>
    <row r="10" spans="1:23" ht="31.5" customHeight="1">
      <c r="A10" s="17">
        <v>2</v>
      </c>
      <c r="B10" s="178" t="s">
        <v>61</v>
      </c>
      <c r="C10" s="104">
        <v>2004</v>
      </c>
      <c r="D10" s="104">
        <v>1</v>
      </c>
      <c r="E10" s="98" t="s">
        <v>62</v>
      </c>
      <c r="F10" s="105" t="s">
        <v>54</v>
      </c>
      <c r="G10" s="23" t="s">
        <v>55</v>
      </c>
      <c r="H10" s="18" t="s">
        <v>56</v>
      </c>
      <c r="I10" s="104" t="s">
        <v>57</v>
      </c>
      <c r="J10" s="142">
        <v>214.5</v>
      </c>
      <c r="K10" s="53">
        <f t="shared" si="0"/>
        <v>63.08824</v>
      </c>
      <c r="L10" s="113">
        <f t="shared" si="1"/>
        <v>2</v>
      </c>
      <c r="M10" s="142">
        <v>222</v>
      </c>
      <c r="N10" s="53">
        <f t="shared" si="2"/>
        <v>65.29412</v>
      </c>
      <c r="O10" s="113">
        <f t="shared" si="3"/>
        <v>2</v>
      </c>
      <c r="P10" s="142">
        <v>224.5</v>
      </c>
      <c r="Q10" s="53">
        <f t="shared" si="4"/>
        <v>66.02941</v>
      </c>
      <c r="R10" s="113">
        <f t="shared" si="5"/>
        <v>2</v>
      </c>
      <c r="S10" s="17"/>
      <c r="T10" s="17"/>
      <c r="U10" s="142">
        <f t="shared" si="6"/>
        <v>661</v>
      </c>
      <c r="V10" s="54">
        <f t="shared" si="7"/>
        <v>64.80392</v>
      </c>
      <c r="W10" s="235" t="s">
        <v>100</v>
      </c>
    </row>
    <row r="11" spans="1:23" ht="31.5" customHeight="1">
      <c r="A11" s="161">
        <v>3</v>
      </c>
      <c r="B11" s="13" t="s">
        <v>168</v>
      </c>
      <c r="C11" s="180">
        <v>1999</v>
      </c>
      <c r="D11" s="8" t="s">
        <v>34</v>
      </c>
      <c r="E11" s="260"/>
      <c r="F11" s="175" t="s">
        <v>43</v>
      </c>
      <c r="G11" s="179" t="s">
        <v>44</v>
      </c>
      <c r="H11" s="102" t="s">
        <v>40</v>
      </c>
      <c r="I11" s="144" t="s">
        <v>35</v>
      </c>
      <c r="J11" s="142">
        <v>212</v>
      </c>
      <c r="K11" s="53">
        <f t="shared" si="0"/>
        <v>62.35294</v>
      </c>
      <c r="L11" s="113">
        <f t="shared" si="1"/>
        <v>3</v>
      </c>
      <c r="M11" s="142">
        <v>221</v>
      </c>
      <c r="N11" s="53">
        <f t="shared" si="2"/>
        <v>65</v>
      </c>
      <c r="O11" s="113">
        <f t="shared" si="3"/>
        <v>3</v>
      </c>
      <c r="P11" s="142">
        <v>211.5</v>
      </c>
      <c r="Q11" s="53">
        <f t="shared" si="4"/>
        <v>62.20588</v>
      </c>
      <c r="R11" s="113">
        <f t="shared" si="5"/>
        <v>3</v>
      </c>
      <c r="S11" s="17"/>
      <c r="T11" s="17"/>
      <c r="U11" s="142">
        <f t="shared" si="6"/>
        <v>644.5</v>
      </c>
      <c r="V11" s="54">
        <f t="shared" si="7"/>
        <v>63.18627</v>
      </c>
      <c r="W11" s="235" t="s">
        <v>100</v>
      </c>
    </row>
    <row r="12" spans="1:23" ht="31.5" customHeight="1">
      <c r="A12" s="17">
        <v>4</v>
      </c>
      <c r="B12" s="251" t="s">
        <v>167</v>
      </c>
      <c r="C12" s="252">
        <v>2000</v>
      </c>
      <c r="D12" s="92" t="s">
        <v>96</v>
      </c>
      <c r="E12" s="253" t="s">
        <v>151</v>
      </c>
      <c r="F12" s="254" t="s">
        <v>152</v>
      </c>
      <c r="G12" s="132" t="s">
        <v>153</v>
      </c>
      <c r="H12" s="132" t="s">
        <v>154</v>
      </c>
      <c r="I12" s="90" t="s">
        <v>155</v>
      </c>
      <c r="J12" s="142">
        <v>210.5</v>
      </c>
      <c r="K12" s="53">
        <f t="shared" si="0"/>
        <v>61.91176</v>
      </c>
      <c r="L12" s="113">
        <f t="shared" si="1"/>
        <v>4</v>
      </c>
      <c r="M12" s="142">
        <v>211.5</v>
      </c>
      <c r="N12" s="53">
        <f t="shared" si="2"/>
        <v>62.20588</v>
      </c>
      <c r="O12" s="113">
        <f t="shared" si="3"/>
        <v>5</v>
      </c>
      <c r="P12" s="142">
        <v>211.5</v>
      </c>
      <c r="Q12" s="53">
        <f t="shared" si="4"/>
        <v>62.20588</v>
      </c>
      <c r="R12" s="113">
        <f t="shared" si="5"/>
        <v>3</v>
      </c>
      <c r="S12" s="17"/>
      <c r="T12" s="17"/>
      <c r="U12" s="142">
        <f t="shared" si="6"/>
        <v>633.5</v>
      </c>
      <c r="V12" s="54">
        <f t="shared" si="7"/>
        <v>62.10784</v>
      </c>
      <c r="W12" s="235" t="s">
        <v>102</v>
      </c>
    </row>
    <row r="13" spans="1:23" ht="31.5" customHeight="1">
      <c r="A13" s="161">
        <v>5</v>
      </c>
      <c r="B13" s="224" t="s">
        <v>156</v>
      </c>
      <c r="C13" s="92" t="s">
        <v>77</v>
      </c>
      <c r="D13" s="225">
        <v>2</v>
      </c>
      <c r="E13" s="255"/>
      <c r="F13" s="13" t="s">
        <v>157</v>
      </c>
      <c r="G13" s="23" t="s">
        <v>158</v>
      </c>
      <c r="H13" s="256" t="s">
        <v>159</v>
      </c>
      <c r="I13" s="257" t="s">
        <v>63</v>
      </c>
      <c r="J13" s="142">
        <v>210.5</v>
      </c>
      <c r="K13" s="53">
        <f t="shared" si="0"/>
        <v>61.91176</v>
      </c>
      <c r="L13" s="113">
        <f t="shared" si="1"/>
        <v>4</v>
      </c>
      <c r="M13" s="142">
        <v>213.5</v>
      </c>
      <c r="N13" s="53">
        <f t="shared" si="2"/>
        <v>62.79412</v>
      </c>
      <c r="O13" s="113">
        <f t="shared" si="3"/>
        <v>4</v>
      </c>
      <c r="P13" s="142">
        <v>209</v>
      </c>
      <c r="Q13" s="53">
        <f t="shared" si="4"/>
        <v>61.47059</v>
      </c>
      <c r="R13" s="113">
        <f t="shared" si="5"/>
        <v>5</v>
      </c>
      <c r="S13" s="17"/>
      <c r="T13" s="17"/>
      <c r="U13" s="142">
        <f t="shared" si="6"/>
        <v>633</v>
      </c>
      <c r="V13" s="54">
        <f t="shared" si="7"/>
        <v>62.05882</v>
      </c>
      <c r="W13" s="235" t="s">
        <v>102</v>
      </c>
    </row>
    <row r="14" spans="1:23" ht="31.5" customHeight="1">
      <c r="A14" s="17">
        <v>6</v>
      </c>
      <c r="B14" s="103" t="s">
        <v>169</v>
      </c>
      <c r="C14" s="104">
        <v>2001</v>
      </c>
      <c r="D14" s="104" t="s">
        <v>34</v>
      </c>
      <c r="E14" s="255"/>
      <c r="F14" s="13" t="s">
        <v>157</v>
      </c>
      <c r="G14" s="23" t="s">
        <v>158</v>
      </c>
      <c r="H14" s="256" t="s">
        <v>159</v>
      </c>
      <c r="I14" s="257" t="s">
        <v>63</v>
      </c>
      <c r="J14" s="142">
        <v>209</v>
      </c>
      <c r="K14" s="53">
        <f t="shared" si="0"/>
        <v>61.47059</v>
      </c>
      <c r="L14" s="113">
        <f t="shared" si="1"/>
        <v>6</v>
      </c>
      <c r="M14" s="142">
        <v>208</v>
      </c>
      <c r="N14" s="53">
        <f t="shared" si="2"/>
        <v>61.17647</v>
      </c>
      <c r="O14" s="113">
        <f t="shared" si="3"/>
        <v>6</v>
      </c>
      <c r="P14" s="142">
        <v>200.5</v>
      </c>
      <c r="Q14" s="53">
        <f t="shared" si="4"/>
        <v>58.97059</v>
      </c>
      <c r="R14" s="113">
        <f t="shared" si="5"/>
        <v>6</v>
      </c>
      <c r="S14" s="17"/>
      <c r="T14" s="17"/>
      <c r="U14" s="142">
        <f t="shared" si="6"/>
        <v>617.5</v>
      </c>
      <c r="V14" s="54">
        <f t="shared" si="7"/>
        <v>60.53922</v>
      </c>
      <c r="W14" s="235" t="s">
        <v>36</v>
      </c>
    </row>
    <row r="15" spans="1:22" ht="24.75" customHeight="1">
      <c r="A15" s="58"/>
      <c r="B15" s="154"/>
      <c r="C15" s="155"/>
      <c r="D15" s="152"/>
      <c r="E15" s="153"/>
      <c r="F15" s="156"/>
      <c r="G15" s="157"/>
      <c r="H15" s="158"/>
      <c r="I15" s="159"/>
      <c r="J15" s="160"/>
      <c r="K15" s="62"/>
      <c r="L15" s="61"/>
      <c r="M15" s="160"/>
      <c r="N15" s="62"/>
      <c r="O15" s="61"/>
      <c r="P15" s="160"/>
      <c r="Q15" s="62"/>
      <c r="R15" s="61"/>
      <c r="S15" s="58"/>
      <c r="T15" s="58"/>
      <c r="U15" s="160"/>
      <c r="V15" s="63"/>
    </row>
    <row r="16" spans="2:12" ht="24.75" customHeight="1">
      <c r="B16" s="41" t="s">
        <v>2</v>
      </c>
      <c r="I16" s="42" t="s">
        <v>108</v>
      </c>
      <c r="J16" s="29"/>
      <c r="K16" s="6"/>
      <c r="L16" s="28"/>
    </row>
    <row r="17" spans="2:12" ht="24.75" customHeight="1">
      <c r="B17" s="46" t="s">
        <v>3</v>
      </c>
      <c r="I17" s="39" t="s">
        <v>53</v>
      </c>
      <c r="J17" s="15"/>
      <c r="K17" s="6"/>
      <c r="L17" s="45"/>
    </row>
    <row r="18" ht="32.25" customHeight="1"/>
    <row r="19" ht="32.25" customHeight="1"/>
    <row r="26" spans="2:11" ht="15">
      <c r="B26" s="41"/>
      <c r="I26" s="28"/>
      <c r="J26" s="29"/>
      <c r="K26" s="6"/>
    </row>
    <row r="27" spans="2:11" ht="15">
      <c r="B27" s="46"/>
      <c r="I27" s="39"/>
      <c r="J27" s="15"/>
      <c r="K27" s="6"/>
    </row>
    <row r="32" ht="32.25" customHeight="1"/>
    <row r="33" ht="29.25" customHeight="1"/>
  </sheetData>
  <sheetProtection/>
  <mergeCells count="23">
    <mergeCell ref="U7:U8"/>
    <mergeCell ref="V7:V8"/>
    <mergeCell ref="B7:B8"/>
    <mergeCell ref="C7:C8"/>
    <mergeCell ref="D7:D8"/>
    <mergeCell ref="E7:E8"/>
    <mergeCell ref="F7:F8"/>
    <mergeCell ref="P7:R7"/>
    <mergeCell ref="S7:S8"/>
    <mergeCell ref="G7:G8"/>
    <mergeCell ref="H7:H8"/>
    <mergeCell ref="I7:I8"/>
    <mergeCell ref="T7:T8"/>
    <mergeCell ref="A7:A8"/>
    <mergeCell ref="A1:W1"/>
    <mergeCell ref="A2:W2"/>
    <mergeCell ref="A3:W3"/>
    <mergeCell ref="A4:W4"/>
    <mergeCell ref="A5:W5"/>
    <mergeCell ref="Q6:W6"/>
    <mergeCell ref="W7:W8"/>
    <mergeCell ref="J7:L7"/>
    <mergeCell ref="M7:O7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workbookViewId="0" topLeftCell="A10">
      <selection activeCell="U15" sqref="U15"/>
    </sheetView>
  </sheetViews>
  <sheetFormatPr defaultColWidth="9.140625" defaultRowHeight="12.75"/>
  <cols>
    <col min="1" max="1" width="4.7109375" style="1" customWidth="1"/>
    <col min="2" max="2" width="20.7109375" style="2" customWidth="1"/>
    <col min="3" max="3" width="6.7109375" style="1" hidden="1" customWidth="1"/>
    <col min="4" max="4" width="6.7109375" style="1" customWidth="1"/>
    <col min="5" max="5" width="8.7109375" style="1" hidden="1" customWidth="1"/>
    <col min="6" max="6" width="32.7109375" style="1" customWidth="1"/>
    <col min="7" max="7" width="8.7109375" style="1" hidden="1" customWidth="1"/>
    <col min="8" max="8" width="17.7109375" style="1" hidden="1" customWidth="1"/>
    <col min="9" max="9" width="20.71093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19" width="4.7109375" style="1" customWidth="1"/>
    <col min="20" max="21" width="6.7109375" style="1" customWidth="1"/>
    <col min="22" max="22" width="8.7109375" style="1" customWidth="1"/>
    <col min="23" max="23" width="6.7109375" style="1" customWidth="1"/>
    <col min="24" max="16384" width="9.140625" style="1" customWidth="1"/>
  </cols>
  <sheetData>
    <row r="1" spans="1:23" ht="24.75" customHeight="1">
      <c r="A1" s="337" t="s">
        <v>107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</row>
    <row r="2" spans="1:23" ht="24.75" customHeight="1">
      <c r="A2" s="338" t="s">
        <v>19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</row>
    <row r="3" spans="1:23" ht="24.75" customHeight="1">
      <c r="A3" s="338" t="s">
        <v>20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</row>
    <row r="4" spans="1:23" s="64" customFormat="1" ht="24.75" customHeight="1">
      <c r="A4" s="339" t="s">
        <v>14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</row>
    <row r="5" spans="1:23" s="64" customFormat="1" ht="24.75" customHeight="1">
      <c r="A5" s="338" t="s">
        <v>27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</row>
    <row r="6" spans="1:24" ht="24.75" customHeight="1">
      <c r="A6" s="312" t="s">
        <v>99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"/>
    </row>
    <row r="7" spans="1:23" s="49" customFormat="1" ht="24.75" customHeight="1">
      <c r="A7" s="35" t="s">
        <v>25</v>
      </c>
      <c r="B7" s="36"/>
      <c r="C7" s="37"/>
      <c r="D7" s="37"/>
      <c r="E7" s="37"/>
      <c r="F7" s="38"/>
      <c r="G7" s="38"/>
      <c r="H7" s="38"/>
      <c r="I7" s="48"/>
      <c r="J7" s="48"/>
      <c r="K7" s="48"/>
      <c r="L7" s="48"/>
      <c r="M7" s="48"/>
      <c r="N7" s="48"/>
      <c r="O7" s="48"/>
      <c r="P7" s="48"/>
      <c r="Q7" s="340" t="s">
        <v>136</v>
      </c>
      <c r="R7" s="340"/>
      <c r="S7" s="340"/>
      <c r="T7" s="340"/>
      <c r="U7" s="340"/>
      <c r="V7" s="340"/>
      <c r="W7" s="340"/>
    </row>
    <row r="8" spans="1:23" ht="19.5" customHeight="1">
      <c r="A8" s="336" t="s">
        <v>1</v>
      </c>
      <c r="B8" s="341" t="s">
        <v>17</v>
      </c>
      <c r="C8" s="322" t="s">
        <v>21</v>
      </c>
      <c r="D8" s="323" t="s">
        <v>11</v>
      </c>
      <c r="E8" s="324" t="s">
        <v>12</v>
      </c>
      <c r="F8" s="344" t="s">
        <v>18</v>
      </c>
      <c r="G8" s="342" t="s">
        <v>12</v>
      </c>
      <c r="H8" s="342" t="s">
        <v>8</v>
      </c>
      <c r="I8" s="341" t="s">
        <v>4</v>
      </c>
      <c r="J8" s="341" t="s">
        <v>10</v>
      </c>
      <c r="K8" s="341"/>
      <c r="L8" s="341"/>
      <c r="M8" s="341" t="s">
        <v>5</v>
      </c>
      <c r="N8" s="341"/>
      <c r="O8" s="341"/>
      <c r="P8" s="341" t="s">
        <v>9</v>
      </c>
      <c r="Q8" s="341"/>
      <c r="R8" s="341"/>
      <c r="S8" s="316" t="s">
        <v>28</v>
      </c>
      <c r="T8" s="330" t="s">
        <v>243</v>
      </c>
      <c r="U8" s="336" t="s">
        <v>6</v>
      </c>
      <c r="V8" s="341" t="s">
        <v>22</v>
      </c>
      <c r="W8" s="309" t="s">
        <v>15</v>
      </c>
    </row>
    <row r="9" spans="1:23" ht="39.75" customHeight="1">
      <c r="A9" s="336"/>
      <c r="B9" s="341"/>
      <c r="C9" s="322"/>
      <c r="D9" s="324"/>
      <c r="E9" s="324"/>
      <c r="F9" s="344"/>
      <c r="G9" s="342"/>
      <c r="H9" s="342"/>
      <c r="I9" s="341"/>
      <c r="J9" s="50" t="s">
        <v>16</v>
      </c>
      <c r="K9" s="51" t="s">
        <v>0</v>
      </c>
      <c r="L9" s="50" t="s">
        <v>1</v>
      </c>
      <c r="M9" s="50" t="s">
        <v>16</v>
      </c>
      <c r="N9" s="51" t="s">
        <v>0</v>
      </c>
      <c r="O9" s="50" t="s">
        <v>1</v>
      </c>
      <c r="P9" s="50" t="s">
        <v>16</v>
      </c>
      <c r="Q9" s="51" t="s">
        <v>0</v>
      </c>
      <c r="R9" s="50" t="s">
        <v>1</v>
      </c>
      <c r="S9" s="316"/>
      <c r="T9" s="331"/>
      <c r="U9" s="336"/>
      <c r="V9" s="343"/>
      <c r="W9" s="310"/>
    </row>
    <row r="10" spans="1:23" ht="31.5" customHeight="1">
      <c r="A10" s="161">
        <v>1</v>
      </c>
      <c r="B10" s="236" t="s">
        <v>32</v>
      </c>
      <c r="C10" s="131">
        <v>1984</v>
      </c>
      <c r="D10" s="106">
        <v>2</v>
      </c>
      <c r="E10" s="129"/>
      <c r="F10" s="232" t="s">
        <v>45</v>
      </c>
      <c r="G10" s="124" t="s">
        <v>46</v>
      </c>
      <c r="H10" s="169" t="s">
        <v>47</v>
      </c>
      <c r="I10" s="122" t="s">
        <v>33</v>
      </c>
      <c r="J10" s="142">
        <v>222.5</v>
      </c>
      <c r="K10" s="53">
        <f aca="true" t="shared" si="0" ref="K10:K16">ROUND(J10/3.4,5)</f>
        <v>65.44118</v>
      </c>
      <c r="L10" s="113">
        <f aca="true" t="shared" si="1" ref="L10:L16">RANK(K10,K$10:K$16,0)</f>
        <v>1</v>
      </c>
      <c r="M10" s="142">
        <v>220.5</v>
      </c>
      <c r="N10" s="53">
        <f aca="true" t="shared" si="2" ref="N10:N16">ROUND(M10/3.4,5)</f>
        <v>64.85294</v>
      </c>
      <c r="O10" s="113">
        <f aca="true" t="shared" si="3" ref="O10:O16">RANK(N10,N$10:N$16,0)</f>
        <v>2</v>
      </c>
      <c r="P10" s="142">
        <v>221</v>
      </c>
      <c r="Q10" s="53">
        <f aca="true" t="shared" si="4" ref="Q10:Q16">ROUND(P10/3.4,5)</f>
        <v>65</v>
      </c>
      <c r="R10" s="113">
        <f aca="true" t="shared" si="5" ref="R10:R16">RANK(Q10,Q$10:Q$16,0)</f>
        <v>1</v>
      </c>
      <c r="S10" s="17"/>
      <c r="T10" s="17"/>
      <c r="U10" s="142">
        <f aca="true" t="shared" si="6" ref="U10:U16">J10+M10+P10</f>
        <v>664</v>
      </c>
      <c r="V10" s="54">
        <f aca="true" t="shared" si="7" ref="V10:V16">ROUND(U10/3.4/3,5)</f>
        <v>65.09804</v>
      </c>
      <c r="W10" s="235" t="s">
        <v>101</v>
      </c>
    </row>
    <row r="11" spans="1:23" ht="31.5" customHeight="1">
      <c r="A11" s="17">
        <v>2</v>
      </c>
      <c r="B11" s="284" t="s">
        <v>140</v>
      </c>
      <c r="C11" s="221">
        <v>1974</v>
      </c>
      <c r="D11" s="285" t="s">
        <v>96</v>
      </c>
      <c r="E11" s="283"/>
      <c r="F11" s="286" t="s">
        <v>141</v>
      </c>
      <c r="G11" s="287" t="s">
        <v>142</v>
      </c>
      <c r="H11" s="288" t="s">
        <v>143</v>
      </c>
      <c r="I11" s="176" t="s">
        <v>63</v>
      </c>
      <c r="J11" s="142">
        <v>219</v>
      </c>
      <c r="K11" s="53">
        <f t="shared" si="0"/>
        <v>64.41176</v>
      </c>
      <c r="L11" s="113">
        <f t="shared" si="1"/>
        <v>3</v>
      </c>
      <c r="M11" s="142">
        <v>220.5</v>
      </c>
      <c r="N11" s="53">
        <f t="shared" si="2"/>
        <v>64.85294</v>
      </c>
      <c r="O11" s="113">
        <f t="shared" si="3"/>
        <v>2</v>
      </c>
      <c r="P11" s="142">
        <v>221</v>
      </c>
      <c r="Q11" s="53">
        <f t="shared" si="4"/>
        <v>65</v>
      </c>
      <c r="R11" s="113">
        <f t="shared" si="5"/>
        <v>1</v>
      </c>
      <c r="S11" s="17"/>
      <c r="T11" s="17"/>
      <c r="U11" s="142">
        <f t="shared" si="6"/>
        <v>660.5</v>
      </c>
      <c r="V11" s="54">
        <f t="shared" si="7"/>
        <v>64.7549</v>
      </c>
      <c r="W11" s="235" t="s">
        <v>100</v>
      </c>
    </row>
    <row r="12" spans="1:23" ht="31.5" customHeight="1">
      <c r="A12" s="161">
        <v>3</v>
      </c>
      <c r="B12" s="123" t="s">
        <v>137</v>
      </c>
      <c r="C12" s="180">
        <v>1994</v>
      </c>
      <c r="D12" s="8">
        <v>2</v>
      </c>
      <c r="E12" s="180"/>
      <c r="F12" s="93" t="s">
        <v>138</v>
      </c>
      <c r="G12" s="23" t="s">
        <v>42</v>
      </c>
      <c r="H12" s="24" t="s">
        <v>139</v>
      </c>
      <c r="I12" s="90" t="s">
        <v>35</v>
      </c>
      <c r="J12" s="142">
        <v>219.5</v>
      </c>
      <c r="K12" s="53">
        <f t="shared" si="0"/>
        <v>64.55882</v>
      </c>
      <c r="L12" s="113">
        <f t="shared" si="1"/>
        <v>2</v>
      </c>
      <c r="M12" s="142">
        <v>215.5</v>
      </c>
      <c r="N12" s="53">
        <f t="shared" si="2"/>
        <v>63.38235</v>
      </c>
      <c r="O12" s="113">
        <f t="shared" si="3"/>
        <v>4</v>
      </c>
      <c r="P12" s="142">
        <v>217.5</v>
      </c>
      <c r="Q12" s="53">
        <f t="shared" si="4"/>
        <v>63.97059</v>
      </c>
      <c r="R12" s="113">
        <f t="shared" si="5"/>
        <v>3</v>
      </c>
      <c r="S12" s="17"/>
      <c r="T12" s="17">
        <v>117.5</v>
      </c>
      <c r="U12" s="142">
        <f t="shared" si="6"/>
        <v>652.5</v>
      </c>
      <c r="V12" s="54">
        <f t="shared" si="7"/>
        <v>63.97059</v>
      </c>
      <c r="W12" s="235" t="s">
        <v>100</v>
      </c>
    </row>
    <row r="13" spans="1:23" ht="31.5" customHeight="1">
      <c r="A13" s="17">
        <v>4</v>
      </c>
      <c r="B13" s="220" t="s">
        <v>150</v>
      </c>
      <c r="C13" s="221">
        <v>1982</v>
      </c>
      <c r="D13" s="92" t="s">
        <v>96</v>
      </c>
      <c r="E13" s="250"/>
      <c r="F13" s="141" t="s">
        <v>141</v>
      </c>
      <c r="G13" s="146" t="s">
        <v>142</v>
      </c>
      <c r="H13" s="148" t="s">
        <v>143</v>
      </c>
      <c r="I13" s="162" t="s">
        <v>63</v>
      </c>
      <c r="J13" s="142">
        <v>214.5</v>
      </c>
      <c r="K13" s="53">
        <f t="shared" si="0"/>
        <v>63.08824</v>
      </c>
      <c r="L13" s="113">
        <f t="shared" si="1"/>
        <v>4</v>
      </c>
      <c r="M13" s="142">
        <v>223</v>
      </c>
      <c r="N13" s="53">
        <f t="shared" si="2"/>
        <v>65.58824</v>
      </c>
      <c r="O13" s="113">
        <f t="shared" si="3"/>
        <v>1</v>
      </c>
      <c r="P13" s="142">
        <v>215</v>
      </c>
      <c r="Q13" s="53">
        <f t="shared" si="4"/>
        <v>63.23529</v>
      </c>
      <c r="R13" s="113">
        <f t="shared" si="5"/>
        <v>4</v>
      </c>
      <c r="S13" s="17"/>
      <c r="T13" s="142">
        <v>117</v>
      </c>
      <c r="U13" s="142">
        <f t="shared" si="6"/>
        <v>652.5</v>
      </c>
      <c r="V13" s="54">
        <f t="shared" si="7"/>
        <v>63.97059</v>
      </c>
      <c r="W13" s="235" t="s">
        <v>100</v>
      </c>
    </row>
    <row r="14" spans="1:23" ht="31.5" customHeight="1">
      <c r="A14" s="17" t="s">
        <v>242</v>
      </c>
      <c r="B14" s="133" t="s">
        <v>32</v>
      </c>
      <c r="C14" s="131">
        <v>1984</v>
      </c>
      <c r="D14" s="8">
        <v>2</v>
      </c>
      <c r="E14" s="98"/>
      <c r="F14" s="117" t="s">
        <v>98</v>
      </c>
      <c r="G14" s="135" t="s">
        <v>42</v>
      </c>
      <c r="H14" s="102" t="s">
        <v>103</v>
      </c>
      <c r="I14" s="90" t="s">
        <v>33</v>
      </c>
      <c r="J14" s="142">
        <v>207</v>
      </c>
      <c r="K14" s="53">
        <f t="shared" si="0"/>
        <v>60.88235</v>
      </c>
      <c r="L14" s="113">
        <f t="shared" si="1"/>
        <v>5</v>
      </c>
      <c r="M14" s="142">
        <v>212.5</v>
      </c>
      <c r="N14" s="53">
        <f t="shared" si="2"/>
        <v>62.5</v>
      </c>
      <c r="O14" s="113">
        <f t="shared" si="3"/>
        <v>5</v>
      </c>
      <c r="P14" s="142">
        <v>211</v>
      </c>
      <c r="Q14" s="53">
        <f t="shared" si="4"/>
        <v>62.05882</v>
      </c>
      <c r="R14" s="113">
        <f t="shared" si="5"/>
        <v>5</v>
      </c>
      <c r="S14" s="17"/>
      <c r="T14" s="17"/>
      <c r="U14" s="142">
        <f t="shared" si="6"/>
        <v>630.5</v>
      </c>
      <c r="V14" s="54">
        <f t="shared" si="7"/>
        <v>61.81373</v>
      </c>
      <c r="W14" s="235"/>
    </row>
    <row r="15" spans="1:23" ht="31.5" customHeight="1">
      <c r="A15" s="161">
        <v>5</v>
      </c>
      <c r="B15" s="130" t="s">
        <v>76</v>
      </c>
      <c r="C15" s="131">
        <v>1988</v>
      </c>
      <c r="D15" s="92" t="s">
        <v>34</v>
      </c>
      <c r="E15" s="132"/>
      <c r="F15" s="93" t="s">
        <v>80</v>
      </c>
      <c r="G15" s="126" t="s">
        <v>42</v>
      </c>
      <c r="H15" s="10" t="s">
        <v>81</v>
      </c>
      <c r="I15" s="8" t="s">
        <v>35</v>
      </c>
      <c r="J15" s="142">
        <v>207</v>
      </c>
      <c r="K15" s="53">
        <f t="shared" si="0"/>
        <v>60.88235</v>
      </c>
      <c r="L15" s="113">
        <f t="shared" si="1"/>
        <v>5</v>
      </c>
      <c r="M15" s="142">
        <v>211</v>
      </c>
      <c r="N15" s="53">
        <f t="shared" si="2"/>
        <v>62.05882</v>
      </c>
      <c r="O15" s="113">
        <f t="shared" si="3"/>
        <v>6</v>
      </c>
      <c r="P15" s="142">
        <v>205.5</v>
      </c>
      <c r="Q15" s="53">
        <f t="shared" si="4"/>
        <v>60.44118</v>
      </c>
      <c r="R15" s="113">
        <f t="shared" si="5"/>
        <v>6</v>
      </c>
      <c r="S15" s="17"/>
      <c r="T15" s="17"/>
      <c r="U15" s="142">
        <f t="shared" si="6"/>
        <v>623.5</v>
      </c>
      <c r="V15" s="54">
        <f t="shared" si="7"/>
        <v>61.12745</v>
      </c>
      <c r="W15" s="235" t="s">
        <v>102</v>
      </c>
    </row>
    <row r="16" spans="1:23" ht="31.5" customHeight="1">
      <c r="A16" s="17">
        <v>6</v>
      </c>
      <c r="B16" s="186" t="s">
        <v>144</v>
      </c>
      <c r="C16" s="171">
        <v>1968</v>
      </c>
      <c r="D16" s="238">
        <v>2</v>
      </c>
      <c r="E16" s="289" t="s">
        <v>145</v>
      </c>
      <c r="F16" s="107" t="s">
        <v>146</v>
      </c>
      <c r="G16" s="124" t="s">
        <v>147</v>
      </c>
      <c r="H16" s="169" t="s">
        <v>148</v>
      </c>
      <c r="I16" s="122" t="s">
        <v>149</v>
      </c>
      <c r="J16" s="142">
        <v>206</v>
      </c>
      <c r="K16" s="53">
        <f t="shared" si="0"/>
        <v>60.58824</v>
      </c>
      <c r="L16" s="113">
        <f t="shared" si="1"/>
        <v>7</v>
      </c>
      <c r="M16" s="142">
        <v>210</v>
      </c>
      <c r="N16" s="53">
        <f t="shared" si="2"/>
        <v>61.76471</v>
      </c>
      <c r="O16" s="113">
        <f t="shared" si="3"/>
        <v>7</v>
      </c>
      <c r="P16" s="142">
        <v>192.5</v>
      </c>
      <c r="Q16" s="53">
        <f t="shared" si="4"/>
        <v>56.61765</v>
      </c>
      <c r="R16" s="113">
        <f t="shared" si="5"/>
        <v>7</v>
      </c>
      <c r="S16" s="17"/>
      <c r="T16" s="17"/>
      <c r="U16" s="142">
        <f t="shared" si="6"/>
        <v>608.5</v>
      </c>
      <c r="V16" s="54">
        <f t="shared" si="7"/>
        <v>59.65686</v>
      </c>
      <c r="W16" s="235"/>
    </row>
    <row r="17" spans="1:22" ht="24.75" customHeight="1">
      <c r="A17" s="58"/>
      <c r="B17" s="154"/>
      <c r="C17" s="155"/>
      <c r="D17" s="152"/>
      <c r="E17" s="153"/>
      <c r="F17" s="156"/>
      <c r="G17" s="157"/>
      <c r="H17" s="158"/>
      <c r="I17" s="159"/>
      <c r="J17" s="160"/>
      <c r="K17" s="62"/>
      <c r="L17" s="61"/>
      <c r="M17" s="160"/>
      <c r="N17" s="62"/>
      <c r="O17" s="61"/>
      <c r="P17" s="160"/>
      <c r="Q17" s="62"/>
      <c r="R17" s="61"/>
      <c r="S17" s="58"/>
      <c r="T17" s="58"/>
      <c r="U17" s="160"/>
      <c r="V17" s="63"/>
    </row>
    <row r="18" spans="2:12" ht="24.75" customHeight="1">
      <c r="B18" s="41" t="s">
        <v>2</v>
      </c>
      <c r="I18" s="42" t="s">
        <v>108</v>
      </c>
      <c r="J18" s="29"/>
      <c r="K18" s="6"/>
      <c r="L18" s="28"/>
    </row>
    <row r="19" spans="2:12" ht="24.75" customHeight="1">
      <c r="B19" s="46" t="s">
        <v>3</v>
      </c>
      <c r="I19" s="39" t="s">
        <v>53</v>
      </c>
      <c r="J19" s="15"/>
      <c r="K19" s="6"/>
      <c r="L19" s="45"/>
    </row>
    <row r="20" ht="32.25" customHeight="1"/>
    <row r="21" ht="32.25" customHeight="1"/>
    <row r="28" spans="2:11" ht="15">
      <c r="B28" s="41"/>
      <c r="I28" s="28"/>
      <c r="J28" s="29"/>
      <c r="K28" s="6"/>
    </row>
    <row r="29" spans="2:11" ht="15">
      <c r="B29" s="46"/>
      <c r="I29" s="39"/>
      <c r="J29" s="15"/>
      <c r="K29" s="6"/>
    </row>
    <row r="34" ht="32.25" customHeight="1"/>
    <row r="35" ht="29.25" customHeight="1"/>
  </sheetData>
  <sheetProtection/>
  <mergeCells count="24">
    <mergeCell ref="A1:W1"/>
    <mergeCell ref="A2:W2"/>
    <mergeCell ref="A3:W3"/>
    <mergeCell ref="A4:W4"/>
    <mergeCell ref="A6:W6"/>
    <mergeCell ref="Q7:W7"/>
    <mergeCell ref="A5:W5"/>
    <mergeCell ref="P8:R8"/>
    <mergeCell ref="A8:A9"/>
    <mergeCell ref="B8:B9"/>
    <mergeCell ref="C8:C9"/>
    <mergeCell ref="D8:D9"/>
    <mergeCell ref="E8:E9"/>
    <mergeCell ref="F8:F9"/>
    <mergeCell ref="S8:S9"/>
    <mergeCell ref="T8:T9"/>
    <mergeCell ref="U8:U9"/>
    <mergeCell ref="V8:V9"/>
    <mergeCell ref="W8:W9"/>
    <mergeCell ref="G8:G9"/>
    <mergeCell ref="H8:H9"/>
    <mergeCell ref="I8:I9"/>
    <mergeCell ref="J8:L8"/>
    <mergeCell ref="M8:O8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workbookViewId="0" topLeftCell="A11">
      <selection activeCell="O18" sqref="O18"/>
    </sheetView>
  </sheetViews>
  <sheetFormatPr defaultColWidth="9.140625" defaultRowHeight="12.75"/>
  <cols>
    <col min="1" max="1" width="4.7109375" style="1" customWidth="1"/>
    <col min="2" max="2" width="20.7109375" style="2" customWidth="1"/>
    <col min="3" max="3" width="6.7109375" style="1" hidden="1" customWidth="1"/>
    <col min="4" max="4" width="6.7109375" style="1" customWidth="1"/>
    <col min="5" max="5" width="8.7109375" style="1" hidden="1" customWidth="1"/>
    <col min="6" max="6" width="32.7109375" style="1" customWidth="1"/>
    <col min="7" max="7" width="8.7109375" style="1" hidden="1" customWidth="1"/>
    <col min="8" max="8" width="17.7109375" style="1" hidden="1" customWidth="1"/>
    <col min="9" max="9" width="20.71093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customWidth="1"/>
    <col min="24" max="16384" width="9.140625" style="1" customWidth="1"/>
  </cols>
  <sheetData>
    <row r="1" spans="1:23" ht="24.75" customHeight="1">
      <c r="A1" s="337" t="s">
        <v>107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</row>
    <row r="2" spans="1:23" ht="24.75" customHeight="1">
      <c r="A2" s="338" t="s">
        <v>19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</row>
    <row r="3" spans="1:23" ht="24.75" customHeight="1">
      <c r="A3" s="338" t="s">
        <v>20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</row>
    <row r="4" spans="1:23" s="64" customFormat="1" ht="24.75" customHeight="1">
      <c r="A4" s="339" t="s">
        <v>14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</row>
    <row r="5" spans="1:23" s="64" customFormat="1" ht="24.75" customHeight="1">
      <c r="A5" s="338" t="s">
        <v>26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</row>
    <row r="6" spans="1:24" ht="24.75" customHeight="1">
      <c r="A6" s="312" t="s">
        <v>99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"/>
    </row>
    <row r="7" spans="1:23" s="49" customFormat="1" ht="24.75" customHeight="1">
      <c r="A7" s="35" t="s">
        <v>25</v>
      </c>
      <c r="B7" s="36"/>
      <c r="C7" s="37"/>
      <c r="D7" s="37"/>
      <c r="E7" s="37"/>
      <c r="F7" s="38"/>
      <c r="G7" s="38"/>
      <c r="H7" s="38"/>
      <c r="I7" s="48"/>
      <c r="J7" s="48"/>
      <c r="K7" s="48"/>
      <c r="L7" s="48"/>
      <c r="M7" s="48"/>
      <c r="N7" s="48"/>
      <c r="O7" s="48"/>
      <c r="P7" s="48"/>
      <c r="Q7" s="340" t="s">
        <v>136</v>
      </c>
      <c r="R7" s="340"/>
      <c r="S7" s="340"/>
      <c r="T7" s="340"/>
      <c r="U7" s="340"/>
      <c r="V7" s="340"/>
      <c r="W7" s="340"/>
    </row>
    <row r="8" spans="1:23" ht="19.5" customHeight="1">
      <c r="A8" s="336" t="s">
        <v>1</v>
      </c>
      <c r="B8" s="341" t="s">
        <v>17</v>
      </c>
      <c r="C8" s="322" t="s">
        <v>21</v>
      </c>
      <c r="D8" s="323" t="s">
        <v>11</v>
      </c>
      <c r="E8" s="324" t="s">
        <v>12</v>
      </c>
      <c r="F8" s="344" t="s">
        <v>18</v>
      </c>
      <c r="G8" s="342" t="s">
        <v>12</v>
      </c>
      <c r="H8" s="342" t="s">
        <v>8</v>
      </c>
      <c r="I8" s="341" t="s">
        <v>4</v>
      </c>
      <c r="J8" s="341" t="s">
        <v>10</v>
      </c>
      <c r="K8" s="341"/>
      <c r="L8" s="341"/>
      <c r="M8" s="341" t="s">
        <v>5</v>
      </c>
      <c r="N8" s="341"/>
      <c r="O8" s="341"/>
      <c r="P8" s="341" t="s">
        <v>9</v>
      </c>
      <c r="Q8" s="341"/>
      <c r="R8" s="341"/>
      <c r="S8" s="316" t="s">
        <v>28</v>
      </c>
      <c r="T8" s="330" t="s">
        <v>29</v>
      </c>
      <c r="U8" s="336" t="s">
        <v>6</v>
      </c>
      <c r="V8" s="341" t="s">
        <v>22</v>
      </c>
      <c r="W8" s="309" t="s">
        <v>15</v>
      </c>
    </row>
    <row r="9" spans="1:23" ht="39.75" customHeight="1">
      <c r="A9" s="336"/>
      <c r="B9" s="341"/>
      <c r="C9" s="322"/>
      <c r="D9" s="324"/>
      <c r="E9" s="324"/>
      <c r="F9" s="344"/>
      <c r="G9" s="342"/>
      <c r="H9" s="342"/>
      <c r="I9" s="341"/>
      <c r="J9" s="50" t="s">
        <v>16</v>
      </c>
      <c r="K9" s="51" t="s">
        <v>0</v>
      </c>
      <c r="L9" s="50" t="s">
        <v>1</v>
      </c>
      <c r="M9" s="50" t="s">
        <v>16</v>
      </c>
      <c r="N9" s="51" t="s">
        <v>0</v>
      </c>
      <c r="O9" s="50" t="s">
        <v>1</v>
      </c>
      <c r="P9" s="50" t="s">
        <v>16</v>
      </c>
      <c r="Q9" s="51" t="s">
        <v>0</v>
      </c>
      <c r="R9" s="50" t="s">
        <v>1</v>
      </c>
      <c r="S9" s="316"/>
      <c r="T9" s="331"/>
      <c r="U9" s="336"/>
      <c r="V9" s="343"/>
      <c r="W9" s="310"/>
    </row>
    <row r="10" spans="1:23" ht="31.5" customHeight="1">
      <c r="A10" s="161">
        <v>1</v>
      </c>
      <c r="B10" s="145" t="s">
        <v>37</v>
      </c>
      <c r="C10" s="151" t="s">
        <v>38</v>
      </c>
      <c r="D10" s="168" t="s">
        <v>41</v>
      </c>
      <c r="E10" s="95" t="s">
        <v>39</v>
      </c>
      <c r="F10" s="93" t="s">
        <v>104</v>
      </c>
      <c r="G10" s="126" t="s">
        <v>42</v>
      </c>
      <c r="H10" s="134" t="s">
        <v>105</v>
      </c>
      <c r="I10" s="119" t="s">
        <v>111</v>
      </c>
      <c r="J10" s="142">
        <v>241</v>
      </c>
      <c r="K10" s="53">
        <f aca="true" t="shared" si="0" ref="K10:K16">ROUND(J10/3.4,5)</f>
        <v>70.88235</v>
      </c>
      <c r="L10" s="113">
        <f aca="true" t="shared" si="1" ref="L10:L16">RANK(K10,K$10:K$16,0)</f>
        <v>1</v>
      </c>
      <c r="M10" s="142">
        <v>231</v>
      </c>
      <c r="N10" s="53">
        <f aca="true" t="shared" si="2" ref="N10:N16">ROUND(M10/3.4,5)</f>
        <v>67.94118</v>
      </c>
      <c r="O10" s="113">
        <f aca="true" t="shared" si="3" ref="O10:O16">RANK(N10,N$10:N$16,0)</f>
        <v>1</v>
      </c>
      <c r="P10" s="142">
        <v>232.5</v>
      </c>
      <c r="Q10" s="53">
        <f aca="true" t="shared" si="4" ref="Q10:Q16">ROUND(P10/3.4,5)</f>
        <v>68.38235</v>
      </c>
      <c r="R10" s="113">
        <f aca="true" t="shared" si="5" ref="R10:R16">RANK(Q10,Q$10:Q$16,0)</f>
        <v>1</v>
      </c>
      <c r="S10" s="17"/>
      <c r="T10" s="17"/>
      <c r="U10" s="142">
        <f aca="true" t="shared" si="6" ref="U10:U16">J10+M10+P10</f>
        <v>704.5</v>
      </c>
      <c r="V10" s="54">
        <f aca="true" t="shared" si="7" ref="V10:V16">ROUND(U10/3.4/3,5)</f>
        <v>69.06863</v>
      </c>
      <c r="W10" s="235" t="s">
        <v>101</v>
      </c>
    </row>
    <row r="11" spans="1:23" ht="31.5" customHeight="1">
      <c r="A11" s="17">
        <v>2</v>
      </c>
      <c r="B11" s="175" t="s">
        <v>172</v>
      </c>
      <c r="C11" s="266" t="s">
        <v>38</v>
      </c>
      <c r="D11" s="182" t="s">
        <v>31</v>
      </c>
      <c r="E11" s="265"/>
      <c r="F11" s="93" t="s">
        <v>173</v>
      </c>
      <c r="G11" s="55" t="s">
        <v>59</v>
      </c>
      <c r="H11" s="204" t="s">
        <v>60</v>
      </c>
      <c r="I11" s="90" t="s">
        <v>57</v>
      </c>
      <c r="J11" s="142">
        <v>228</v>
      </c>
      <c r="K11" s="53">
        <f t="shared" si="0"/>
        <v>67.05882</v>
      </c>
      <c r="L11" s="113">
        <f t="shared" si="1"/>
        <v>2</v>
      </c>
      <c r="M11" s="142">
        <v>229.5</v>
      </c>
      <c r="N11" s="53">
        <f t="shared" si="2"/>
        <v>67.5</v>
      </c>
      <c r="O11" s="113">
        <f t="shared" si="3"/>
        <v>2</v>
      </c>
      <c r="P11" s="142">
        <v>230</v>
      </c>
      <c r="Q11" s="53">
        <f t="shared" si="4"/>
        <v>67.64706</v>
      </c>
      <c r="R11" s="113">
        <f t="shared" si="5"/>
        <v>2</v>
      </c>
      <c r="S11" s="17"/>
      <c r="T11" s="17"/>
      <c r="U11" s="142">
        <f t="shared" si="6"/>
        <v>687.5</v>
      </c>
      <c r="V11" s="54">
        <f t="shared" si="7"/>
        <v>67.40196</v>
      </c>
      <c r="W11" s="235" t="s">
        <v>101</v>
      </c>
    </row>
    <row r="12" spans="1:23" ht="31.5" customHeight="1">
      <c r="A12" s="161">
        <v>3</v>
      </c>
      <c r="B12" s="145" t="s">
        <v>37</v>
      </c>
      <c r="C12" s="147" t="s">
        <v>38</v>
      </c>
      <c r="D12" s="168" t="s">
        <v>41</v>
      </c>
      <c r="E12" s="250"/>
      <c r="F12" s="13" t="s">
        <v>179</v>
      </c>
      <c r="G12" s="23" t="s">
        <v>180</v>
      </c>
      <c r="H12" s="24" t="s">
        <v>181</v>
      </c>
      <c r="I12" s="119" t="s">
        <v>111</v>
      </c>
      <c r="J12" s="142">
        <v>227</v>
      </c>
      <c r="K12" s="53">
        <f t="shared" si="0"/>
        <v>66.76471</v>
      </c>
      <c r="L12" s="113">
        <f t="shared" si="1"/>
        <v>3</v>
      </c>
      <c r="M12" s="142">
        <v>228</v>
      </c>
      <c r="N12" s="53">
        <f t="shared" si="2"/>
        <v>67.05882</v>
      </c>
      <c r="O12" s="113">
        <f t="shared" si="3"/>
        <v>3</v>
      </c>
      <c r="P12" s="142">
        <v>229</v>
      </c>
      <c r="Q12" s="53">
        <f t="shared" si="4"/>
        <v>67.35294</v>
      </c>
      <c r="R12" s="113">
        <f t="shared" si="5"/>
        <v>3</v>
      </c>
      <c r="S12" s="17"/>
      <c r="T12" s="17"/>
      <c r="U12" s="142">
        <f t="shared" si="6"/>
        <v>684</v>
      </c>
      <c r="V12" s="54">
        <f t="shared" si="7"/>
        <v>67.05882</v>
      </c>
      <c r="W12" s="235" t="s">
        <v>101</v>
      </c>
    </row>
    <row r="13" spans="1:23" ht="31.5" customHeight="1">
      <c r="A13" s="17">
        <v>4</v>
      </c>
      <c r="B13" s="224" t="s">
        <v>91</v>
      </c>
      <c r="C13" s="92" t="s">
        <v>92</v>
      </c>
      <c r="D13" s="225">
        <v>1</v>
      </c>
      <c r="E13" s="219"/>
      <c r="F13" s="210" t="s">
        <v>93</v>
      </c>
      <c r="G13" s="127" t="s">
        <v>94</v>
      </c>
      <c r="H13" s="267" t="s">
        <v>84</v>
      </c>
      <c r="I13" s="226" t="s">
        <v>63</v>
      </c>
      <c r="J13" s="142">
        <v>225.5</v>
      </c>
      <c r="K13" s="53">
        <f t="shared" si="0"/>
        <v>66.32353</v>
      </c>
      <c r="L13" s="113">
        <f t="shared" si="1"/>
        <v>4</v>
      </c>
      <c r="M13" s="142">
        <v>223.5</v>
      </c>
      <c r="N13" s="53">
        <f t="shared" si="2"/>
        <v>65.73529</v>
      </c>
      <c r="O13" s="113">
        <f t="shared" si="3"/>
        <v>4</v>
      </c>
      <c r="P13" s="142">
        <v>220</v>
      </c>
      <c r="Q13" s="53">
        <f t="shared" si="4"/>
        <v>64.70588</v>
      </c>
      <c r="R13" s="113">
        <f t="shared" si="5"/>
        <v>4</v>
      </c>
      <c r="S13" s="17"/>
      <c r="T13" s="17"/>
      <c r="U13" s="142">
        <f t="shared" si="6"/>
        <v>669</v>
      </c>
      <c r="V13" s="54">
        <f t="shared" si="7"/>
        <v>65.58824</v>
      </c>
      <c r="W13" s="235" t="s">
        <v>101</v>
      </c>
    </row>
    <row r="14" spans="1:23" ht="31.5" customHeight="1">
      <c r="A14" s="161">
        <v>5</v>
      </c>
      <c r="B14" s="210" t="s">
        <v>85</v>
      </c>
      <c r="C14" s="290" t="s">
        <v>86</v>
      </c>
      <c r="D14" s="263">
        <v>1</v>
      </c>
      <c r="E14" s="222" t="s">
        <v>87</v>
      </c>
      <c r="F14" s="107" t="s">
        <v>88</v>
      </c>
      <c r="G14" s="125" t="s">
        <v>89</v>
      </c>
      <c r="H14" s="108" t="s">
        <v>90</v>
      </c>
      <c r="I14" s="223" t="s">
        <v>35</v>
      </c>
      <c r="J14" s="142">
        <v>219</v>
      </c>
      <c r="K14" s="53">
        <f t="shared" si="0"/>
        <v>64.41176</v>
      </c>
      <c r="L14" s="113">
        <f t="shared" si="1"/>
        <v>6</v>
      </c>
      <c r="M14" s="142">
        <v>222.5</v>
      </c>
      <c r="N14" s="53">
        <f t="shared" si="2"/>
        <v>65.44118</v>
      </c>
      <c r="O14" s="113">
        <f t="shared" si="3"/>
        <v>5</v>
      </c>
      <c r="P14" s="142">
        <v>218</v>
      </c>
      <c r="Q14" s="53">
        <f t="shared" si="4"/>
        <v>64.11765</v>
      </c>
      <c r="R14" s="113">
        <f t="shared" si="5"/>
        <v>5</v>
      </c>
      <c r="S14" s="17"/>
      <c r="T14" s="17"/>
      <c r="U14" s="142">
        <f t="shared" si="6"/>
        <v>659.5</v>
      </c>
      <c r="V14" s="54">
        <f t="shared" si="7"/>
        <v>64.65686</v>
      </c>
      <c r="W14" s="235" t="s">
        <v>100</v>
      </c>
    </row>
    <row r="15" spans="1:23" ht="31.5" customHeight="1">
      <c r="A15" s="17">
        <v>6</v>
      </c>
      <c r="B15" s="94" t="s">
        <v>64</v>
      </c>
      <c r="C15" s="8">
        <v>1995</v>
      </c>
      <c r="D15" s="8">
        <v>1</v>
      </c>
      <c r="E15" s="183"/>
      <c r="F15" s="93" t="s">
        <v>65</v>
      </c>
      <c r="G15" s="181" t="s">
        <v>66</v>
      </c>
      <c r="H15" s="18" t="s">
        <v>67</v>
      </c>
      <c r="I15" s="90" t="s">
        <v>68</v>
      </c>
      <c r="J15" s="142">
        <v>219.5</v>
      </c>
      <c r="K15" s="53">
        <f t="shared" si="0"/>
        <v>64.55882</v>
      </c>
      <c r="L15" s="113">
        <f t="shared" si="1"/>
        <v>5</v>
      </c>
      <c r="M15" s="142">
        <v>216</v>
      </c>
      <c r="N15" s="53">
        <f t="shared" si="2"/>
        <v>63.52941</v>
      </c>
      <c r="O15" s="113">
        <f t="shared" si="3"/>
        <v>7</v>
      </c>
      <c r="P15" s="142">
        <v>217.5</v>
      </c>
      <c r="Q15" s="53">
        <f t="shared" si="4"/>
        <v>63.97059</v>
      </c>
      <c r="R15" s="113">
        <f t="shared" si="5"/>
        <v>6</v>
      </c>
      <c r="S15" s="17"/>
      <c r="T15" s="17"/>
      <c r="U15" s="142">
        <f t="shared" si="6"/>
        <v>653</v>
      </c>
      <c r="V15" s="54">
        <f t="shared" si="7"/>
        <v>64.01961</v>
      </c>
      <c r="W15" s="235" t="s">
        <v>100</v>
      </c>
    </row>
    <row r="16" spans="1:23" ht="31.5" customHeight="1">
      <c r="A16" s="161">
        <v>7</v>
      </c>
      <c r="B16" s="94" t="s">
        <v>185</v>
      </c>
      <c r="C16" s="180">
        <v>1996</v>
      </c>
      <c r="D16" s="8" t="s">
        <v>31</v>
      </c>
      <c r="E16" s="126" t="s">
        <v>186</v>
      </c>
      <c r="F16" s="93" t="s">
        <v>187</v>
      </c>
      <c r="G16" s="23" t="s">
        <v>188</v>
      </c>
      <c r="H16" s="24" t="s">
        <v>189</v>
      </c>
      <c r="I16" s="90" t="s">
        <v>35</v>
      </c>
      <c r="J16" s="142">
        <v>214</v>
      </c>
      <c r="K16" s="53">
        <f t="shared" si="0"/>
        <v>62.94118</v>
      </c>
      <c r="L16" s="113">
        <f t="shared" si="1"/>
        <v>7</v>
      </c>
      <c r="M16" s="142">
        <v>217.5</v>
      </c>
      <c r="N16" s="53">
        <f t="shared" si="2"/>
        <v>63.97059</v>
      </c>
      <c r="O16" s="113">
        <f t="shared" si="3"/>
        <v>6</v>
      </c>
      <c r="P16" s="142">
        <v>214.5</v>
      </c>
      <c r="Q16" s="53">
        <f t="shared" si="4"/>
        <v>63.08824</v>
      </c>
      <c r="R16" s="113">
        <f t="shared" si="5"/>
        <v>7</v>
      </c>
      <c r="S16" s="17"/>
      <c r="T16" s="17"/>
      <c r="U16" s="142">
        <f t="shared" si="6"/>
        <v>646</v>
      </c>
      <c r="V16" s="54">
        <f t="shared" si="7"/>
        <v>63.33333</v>
      </c>
      <c r="W16" s="235" t="s">
        <v>100</v>
      </c>
    </row>
    <row r="17" spans="1:23" ht="24.75" customHeight="1">
      <c r="A17" s="345" t="s">
        <v>241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7"/>
    </row>
    <row r="18" spans="1:23" ht="31.5" customHeight="1">
      <c r="A18" s="161"/>
      <c r="B18" s="210" t="s">
        <v>85</v>
      </c>
      <c r="C18" s="116" t="s">
        <v>86</v>
      </c>
      <c r="D18" s="118">
        <v>1</v>
      </c>
      <c r="E18" s="222" t="s">
        <v>87</v>
      </c>
      <c r="F18" s="93" t="s">
        <v>88</v>
      </c>
      <c r="G18" s="23" t="s">
        <v>89</v>
      </c>
      <c r="H18" s="24" t="s">
        <v>90</v>
      </c>
      <c r="I18" s="223" t="s">
        <v>35</v>
      </c>
      <c r="J18" s="142">
        <v>234.5</v>
      </c>
      <c r="K18" s="53">
        <f>ROUND(J18/3.7,5)</f>
        <v>63.37838</v>
      </c>
      <c r="L18" s="113"/>
      <c r="M18" s="142">
        <v>231</v>
      </c>
      <c r="N18" s="53">
        <f>ROUND(M18/3.7,5)</f>
        <v>62.43243</v>
      </c>
      <c r="O18" s="113"/>
      <c r="P18" s="142">
        <v>233.5</v>
      </c>
      <c r="Q18" s="53">
        <f>ROUND(P18/3.7,5)</f>
        <v>63.10811</v>
      </c>
      <c r="R18" s="113"/>
      <c r="S18" s="17"/>
      <c r="T18" s="17"/>
      <c r="U18" s="142">
        <f>J18+M18+P18</f>
        <v>699</v>
      </c>
      <c r="V18" s="54">
        <f>ROUND(U18/3.7/3,5)</f>
        <v>62.97297</v>
      </c>
      <c r="W18" s="268"/>
    </row>
    <row r="19" spans="1:22" ht="24.75" customHeight="1">
      <c r="A19" s="58"/>
      <c r="B19" s="154"/>
      <c r="C19" s="155"/>
      <c r="D19" s="152"/>
      <c r="E19" s="153"/>
      <c r="F19" s="156"/>
      <c r="G19" s="157"/>
      <c r="H19" s="158"/>
      <c r="I19" s="159"/>
      <c r="J19" s="160"/>
      <c r="K19" s="62"/>
      <c r="L19" s="61"/>
      <c r="M19" s="160"/>
      <c r="N19" s="62"/>
      <c r="O19" s="61"/>
      <c r="P19" s="160"/>
      <c r="Q19" s="62"/>
      <c r="R19" s="61"/>
      <c r="S19" s="58"/>
      <c r="T19" s="58"/>
      <c r="U19" s="160"/>
      <c r="V19" s="63"/>
    </row>
    <row r="20" spans="2:12" ht="24.75" customHeight="1">
      <c r="B20" s="41" t="s">
        <v>2</v>
      </c>
      <c r="I20" s="42" t="s">
        <v>108</v>
      </c>
      <c r="J20" s="29"/>
      <c r="K20" s="6"/>
      <c r="L20" s="28"/>
    </row>
    <row r="21" spans="2:12" ht="24.75" customHeight="1">
      <c r="B21" s="46" t="s">
        <v>3</v>
      </c>
      <c r="I21" s="39" t="s">
        <v>53</v>
      </c>
      <c r="J21" s="15"/>
      <c r="K21" s="6"/>
      <c r="L21" s="45"/>
    </row>
    <row r="22" ht="32.25" customHeight="1"/>
    <row r="23" ht="32.25" customHeight="1"/>
    <row r="30" spans="2:11" ht="15">
      <c r="B30" s="41"/>
      <c r="I30" s="28"/>
      <c r="J30" s="29"/>
      <c r="K30" s="6"/>
    </row>
    <row r="31" spans="2:11" ht="15">
      <c r="B31" s="46"/>
      <c r="I31" s="39"/>
      <c r="J31" s="15"/>
      <c r="K31" s="6"/>
    </row>
    <row r="36" ht="32.25" customHeight="1"/>
    <row r="37" ht="29.25" customHeight="1"/>
  </sheetData>
  <sheetProtection/>
  <mergeCells count="25">
    <mergeCell ref="A1:W1"/>
    <mergeCell ref="A2:W2"/>
    <mergeCell ref="A3:W3"/>
    <mergeCell ref="A4:W4"/>
    <mergeCell ref="A6:W6"/>
    <mergeCell ref="A5:W5"/>
    <mergeCell ref="Q7:W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7:W17"/>
    <mergeCell ref="V8:V9"/>
    <mergeCell ref="W8:W9"/>
    <mergeCell ref="J8:L8"/>
    <mergeCell ref="M8:O8"/>
    <mergeCell ref="P8:R8"/>
    <mergeCell ref="S8:S9"/>
    <mergeCell ref="T8:T9"/>
    <mergeCell ref="U8:U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0">
      <selection activeCell="J17" sqref="J17"/>
    </sheetView>
  </sheetViews>
  <sheetFormatPr defaultColWidth="9.140625" defaultRowHeight="12.75"/>
  <cols>
    <col min="1" max="1" width="4.7109375" style="19" customWidth="1"/>
    <col min="2" max="2" width="20.7109375" style="19" customWidth="1"/>
    <col min="3" max="3" width="6.7109375" style="19" hidden="1" customWidth="1"/>
    <col min="4" max="4" width="6.7109375" style="19" customWidth="1"/>
    <col min="5" max="5" width="8.7109375" style="19" hidden="1" customWidth="1"/>
    <col min="6" max="6" width="32.7109375" style="19" customWidth="1"/>
    <col min="7" max="7" width="8.7109375" style="19" hidden="1" customWidth="1"/>
    <col min="8" max="8" width="17.7109375" style="19" hidden="1" customWidth="1"/>
    <col min="9" max="9" width="20.7109375" style="19" customWidth="1"/>
    <col min="10" max="10" width="6.7109375" style="19" customWidth="1"/>
    <col min="11" max="11" width="8.7109375" style="19" customWidth="1"/>
    <col min="12" max="12" width="4.7109375" style="19" customWidth="1"/>
    <col min="13" max="13" width="6.7109375" style="19" customWidth="1"/>
    <col min="14" max="14" width="8.7109375" style="19" customWidth="1"/>
    <col min="15" max="15" width="4.7109375" style="19" customWidth="1"/>
    <col min="16" max="16" width="6.7109375" style="19" customWidth="1"/>
    <col min="17" max="17" width="8.7109375" style="19" customWidth="1"/>
    <col min="18" max="20" width="4.7109375" style="19" customWidth="1"/>
    <col min="21" max="21" width="6.7109375" style="19" customWidth="1"/>
    <col min="22" max="22" width="8.7109375" style="19" customWidth="1"/>
    <col min="23" max="16384" width="9.140625" style="19" customWidth="1"/>
  </cols>
  <sheetData>
    <row r="1" spans="1:22" ht="24.75" customHeight="1">
      <c r="A1" s="349" t="s">
        <v>107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22" ht="24.75" customHeight="1">
      <c r="A2" s="348" t="s">
        <v>19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</row>
    <row r="3" spans="1:22" ht="24.75" customHeight="1">
      <c r="A3" s="348" t="s">
        <v>20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</row>
    <row r="4" spans="1:22" ht="24.75" customHeight="1">
      <c r="A4" s="350" t="s">
        <v>23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</row>
    <row r="5" spans="1:22" ht="24.75" customHeight="1">
      <c r="A5" s="348" t="s">
        <v>214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</row>
    <row r="6" spans="1:22" ht="24.75" customHeight="1">
      <c r="A6" s="312" t="s">
        <v>246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</row>
    <row r="7" spans="1:22" s="34" customFormat="1" ht="24.75" customHeight="1">
      <c r="A7" s="35" t="s">
        <v>25</v>
      </c>
      <c r="B7" s="36"/>
      <c r="C7" s="37"/>
      <c r="D7" s="37"/>
      <c r="E7" s="37"/>
      <c r="F7" s="38"/>
      <c r="G7" s="65"/>
      <c r="H7" s="38"/>
      <c r="I7" s="66"/>
      <c r="J7" s="67"/>
      <c r="K7" s="31"/>
      <c r="L7" s="67"/>
      <c r="M7" s="67"/>
      <c r="N7" s="31"/>
      <c r="O7" s="67"/>
      <c r="P7" s="31"/>
      <c r="Q7" s="354" t="s">
        <v>136</v>
      </c>
      <c r="R7" s="354"/>
      <c r="S7" s="354"/>
      <c r="T7" s="354"/>
      <c r="U7" s="354"/>
      <c r="V7" s="354"/>
    </row>
    <row r="8" spans="1:22" ht="19.5" customHeight="1">
      <c r="A8" s="323" t="s">
        <v>1</v>
      </c>
      <c r="B8" s="324" t="s">
        <v>17</v>
      </c>
      <c r="C8" s="322" t="s">
        <v>21</v>
      </c>
      <c r="D8" s="352" t="s">
        <v>11</v>
      </c>
      <c r="E8" s="326" t="s">
        <v>12</v>
      </c>
      <c r="F8" s="356" t="s">
        <v>18</v>
      </c>
      <c r="G8" s="326" t="s">
        <v>12</v>
      </c>
      <c r="H8" s="324" t="s">
        <v>8</v>
      </c>
      <c r="I8" s="324" t="s">
        <v>4</v>
      </c>
      <c r="J8" s="324" t="s">
        <v>9</v>
      </c>
      <c r="K8" s="324"/>
      <c r="L8" s="324"/>
      <c r="M8" s="324" t="s">
        <v>5</v>
      </c>
      <c r="N8" s="324"/>
      <c r="O8" s="324"/>
      <c r="P8" s="324" t="s">
        <v>10</v>
      </c>
      <c r="Q8" s="324"/>
      <c r="R8" s="324"/>
      <c r="S8" s="316" t="s">
        <v>28</v>
      </c>
      <c r="T8" s="330" t="s">
        <v>29</v>
      </c>
      <c r="U8" s="323" t="s">
        <v>6</v>
      </c>
      <c r="V8" s="341" t="s">
        <v>22</v>
      </c>
    </row>
    <row r="9" spans="1:22" ht="39.75" customHeight="1">
      <c r="A9" s="323"/>
      <c r="B9" s="324"/>
      <c r="C9" s="322"/>
      <c r="D9" s="327"/>
      <c r="E9" s="327"/>
      <c r="F9" s="356"/>
      <c r="G9" s="327"/>
      <c r="H9" s="324"/>
      <c r="I9" s="324"/>
      <c r="J9" s="50" t="s">
        <v>16</v>
      </c>
      <c r="K9" s="82" t="s">
        <v>0</v>
      </c>
      <c r="L9" s="50" t="s">
        <v>1</v>
      </c>
      <c r="M9" s="50" t="s">
        <v>16</v>
      </c>
      <c r="N9" s="82" t="s">
        <v>0</v>
      </c>
      <c r="O9" s="50" t="s">
        <v>1</v>
      </c>
      <c r="P9" s="50" t="s">
        <v>16</v>
      </c>
      <c r="Q9" s="82" t="s">
        <v>0</v>
      </c>
      <c r="R9" s="50" t="s">
        <v>1</v>
      </c>
      <c r="S9" s="316"/>
      <c r="T9" s="331"/>
      <c r="U9" s="323"/>
      <c r="V9" s="351"/>
    </row>
    <row r="10" spans="1:22" ht="19.5" customHeight="1">
      <c r="A10" s="355" t="s">
        <v>30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</row>
    <row r="11" spans="1:22" ht="31.5" customHeight="1">
      <c r="A11" s="21">
        <v>1</v>
      </c>
      <c r="B11" s="12" t="s">
        <v>97</v>
      </c>
      <c r="C11" s="131">
        <v>2005</v>
      </c>
      <c r="D11" s="8" t="s">
        <v>36</v>
      </c>
      <c r="E11" s="249"/>
      <c r="F11" s="175" t="s">
        <v>222</v>
      </c>
      <c r="G11" s="179"/>
      <c r="H11" s="102"/>
      <c r="I11" s="90" t="s">
        <v>57</v>
      </c>
      <c r="J11" s="149">
        <v>169.5</v>
      </c>
      <c r="K11" s="80">
        <f>ROUND(J11/2.6,5)</f>
        <v>65.19231</v>
      </c>
      <c r="L11" s="11">
        <f>RANK(K11,K$11:K$12,0)</f>
        <v>1</v>
      </c>
      <c r="M11" s="149">
        <v>173.5</v>
      </c>
      <c r="N11" s="80">
        <f>ROUND(M11/2.6,5)</f>
        <v>66.73077</v>
      </c>
      <c r="O11" s="11">
        <f>RANK(N11,N$11:N$12,0)</f>
        <v>1</v>
      </c>
      <c r="P11" s="149">
        <v>171.5</v>
      </c>
      <c r="Q11" s="80">
        <f>ROUND(P11/2.6,5)</f>
        <v>65.96154</v>
      </c>
      <c r="R11" s="11">
        <f>RANK(Q11,Q$11:Q$12,0)</f>
        <v>1</v>
      </c>
      <c r="S11" s="11"/>
      <c r="T11" s="11"/>
      <c r="U11" s="150">
        <f>J11+M11+P11</f>
        <v>514.5</v>
      </c>
      <c r="V11" s="81">
        <f>ROUND(U11/2.6/3,5)</f>
        <v>65.96154</v>
      </c>
    </row>
    <row r="12" spans="1:22" ht="31.5" customHeight="1">
      <c r="A12" s="21">
        <v>2</v>
      </c>
      <c r="B12" s="279" t="s">
        <v>218</v>
      </c>
      <c r="C12" s="11">
        <v>2004</v>
      </c>
      <c r="D12" s="11" t="s">
        <v>34</v>
      </c>
      <c r="E12" s="131"/>
      <c r="F12" s="137" t="s">
        <v>219</v>
      </c>
      <c r="G12" s="138" t="s">
        <v>220</v>
      </c>
      <c r="H12" s="139" t="s">
        <v>221</v>
      </c>
      <c r="I12" s="90" t="s">
        <v>58</v>
      </c>
      <c r="J12" s="149">
        <v>169</v>
      </c>
      <c r="K12" s="80">
        <f>ROUND(J12/2.6,5)</f>
        <v>65</v>
      </c>
      <c r="L12" s="11">
        <f>RANK(K12,K$11:K$12,0)</f>
        <v>2</v>
      </c>
      <c r="M12" s="149">
        <v>167</v>
      </c>
      <c r="N12" s="80">
        <f>ROUND(M12/2.6,5)</f>
        <v>64.23077</v>
      </c>
      <c r="O12" s="11">
        <f>RANK(N12,N$11:N$12,0)</f>
        <v>2</v>
      </c>
      <c r="P12" s="149">
        <v>165.5</v>
      </c>
      <c r="Q12" s="80">
        <f>ROUND(P12/2.6,5)</f>
        <v>63.65385</v>
      </c>
      <c r="R12" s="11">
        <f>RANK(Q12,Q$11:Q$12,0)</f>
        <v>2</v>
      </c>
      <c r="S12" s="11"/>
      <c r="T12" s="11"/>
      <c r="U12" s="150">
        <f>J12+M12+P12</f>
        <v>501.5</v>
      </c>
      <c r="V12" s="81">
        <f>ROUND(U12/2.6/3,5)</f>
        <v>64.29487</v>
      </c>
    </row>
    <row r="13" spans="1:22" ht="19.5" customHeight="1">
      <c r="A13" s="355" t="s">
        <v>26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</row>
    <row r="14" spans="1:22" ht="31.5" customHeight="1">
      <c r="A14" s="211">
        <v>1</v>
      </c>
      <c r="B14" s="99" t="s">
        <v>182</v>
      </c>
      <c r="C14" s="269" t="s">
        <v>183</v>
      </c>
      <c r="D14" s="144" t="s">
        <v>31</v>
      </c>
      <c r="E14" s="299" t="s">
        <v>184</v>
      </c>
      <c r="F14" s="300" t="s">
        <v>215</v>
      </c>
      <c r="G14" s="301" t="s">
        <v>216</v>
      </c>
      <c r="H14" s="302" t="s">
        <v>217</v>
      </c>
      <c r="I14" s="91" t="s">
        <v>58</v>
      </c>
      <c r="J14" s="212">
        <v>179</v>
      </c>
      <c r="K14" s="213">
        <f>ROUND(J14/2.6,5)-0.5</f>
        <v>68.34615</v>
      </c>
      <c r="L14" s="11">
        <f aca="true" t="shared" si="0" ref="L14:L20">RANK(K14,K$14:K$20,0)</f>
        <v>2</v>
      </c>
      <c r="M14" s="212">
        <v>188.5</v>
      </c>
      <c r="N14" s="213">
        <f>ROUND(M14/2.6,5)-0.5</f>
        <v>72</v>
      </c>
      <c r="O14" s="11">
        <f aca="true" t="shared" si="1" ref="O14:O20">RANK(N14,N$14:N$20,0)</f>
        <v>1</v>
      </c>
      <c r="P14" s="212">
        <v>182.5</v>
      </c>
      <c r="Q14" s="213">
        <f>ROUND(P14/2.6,5)-0.5</f>
        <v>69.69231</v>
      </c>
      <c r="R14" s="11">
        <f aca="true" t="shared" si="2" ref="R14:R20">RANK(Q14,Q$14:Q$20,0)</f>
        <v>1</v>
      </c>
      <c r="S14" s="214">
        <v>1</v>
      </c>
      <c r="T14" s="214"/>
      <c r="U14" s="215">
        <f aca="true" t="shared" si="3" ref="U14:U20">J14+M14+P14</f>
        <v>550</v>
      </c>
      <c r="V14" s="216">
        <f>ROUND(U14/2.6/3,5)-0.5</f>
        <v>70.01282</v>
      </c>
    </row>
    <row r="15" spans="1:22" ht="31.5" customHeight="1">
      <c r="A15" s="211">
        <v>2</v>
      </c>
      <c r="B15" s="99" t="s">
        <v>174</v>
      </c>
      <c r="C15" s="205" t="s">
        <v>95</v>
      </c>
      <c r="D15" s="97" t="s">
        <v>31</v>
      </c>
      <c r="E15" s="250" t="s">
        <v>175</v>
      </c>
      <c r="F15" s="175" t="s">
        <v>176</v>
      </c>
      <c r="G15" s="181" t="s">
        <v>177</v>
      </c>
      <c r="H15" s="102" t="s">
        <v>178</v>
      </c>
      <c r="I15" s="144" t="s">
        <v>82</v>
      </c>
      <c r="J15" s="212">
        <v>176.5</v>
      </c>
      <c r="K15" s="213">
        <f aca="true" t="shared" si="4" ref="K15:K20">ROUND(J15/2.6,5)</f>
        <v>67.88462</v>
      </c>
      <c r="L15" s="11">
        <f t="shared" si="0"/>
        <v>3</v>
      </c>
      <c r="M15" s="212">
        <v>180</v>
      </c>
      <c r="N15" s="213">
        <f aca="true" t="shared" si="5" ref="N15:N20">ROUND(M15/2.6,5)</f>
        <v>69.23077</v>
      </c>
      <c r="O15" s="11">
        <f t="shared" si="1"/>
        <v>2</v>
      </c>
      <c r="P15" s="212">
        <v>179.5</v>
      </c>
      <c r="Q15" s="213">
        <f aca="true" t="shared" si="6" ref="Q15:Q20">ROUND(P15/2.6,5)</f>
        <v>69.03846</v>
      </c>
      <c r="R15" s="11">
        <f t="shared" si="2"/>
        <v>2</v>
      </c>
      <c r="S15" s="214"/>
      <c r="T15" s="214"/>
      <c r="U15" s="215">
        <f t="shared" si="3"/>
        <v>536</v>
      </c>
      <c r="V15" s="216">
        <f aca="true" t="shared" si="7" ref="V15:V20">ROUND(U15/2.6/3,5)</f>
        <v>68.71795</v>
      </c>
    </row>
    <row r="16" spans="1:22" ht="31.5" customHeight="1">
      <c r="A16" s="211" t="s">
        <v>242</v>
      </c>
      <c r="B16" s="133" t="s">
        <v>32</v>
      </c>
      <c r="C16" s="131">
        <v>1984</v>
      </c>
      <c r="D16" s="8">
        <v>2</v>
      </c>
      <c r="E16" s="98"/>
      <c r="F16" s="117" t="s">
        <v>98</v>
      </c>
      <c r="G16" s="135" t="s">
        <v>42</v>
      </c>
      <c r="H16" s="102" t="s">
        <v>103</v>
      </c>
      <c r="I16" s="90" t="s">
        <v>33</v>
      </c>
      <c r="J16" s="212">
        <v>178</v>
      </c>
      <c r="K16" s="213">
        <f t="shared" si="4"/>
        <v>68.46154</v>
      </c>
      <c r="L16" s="11">
        <f t="shared" si="0"/>
        <v>1</v>
      </c>
      <c r="M16" s="212">
        <v>179</v>
      </c>
      <c r="N16" s="213">
        <f t="shared" si="5"/>
        <v>68.84615</v>
      </c>
      <c r="O16" s="11">
        <f t="shared" si="1"/>
        <v>3</v>
      </c>
      <c r="P16" s="212">
        <v>177</v>
      </c>
      <c r="Q16" s="213">
        <f t="shared" si="6"/>
        <v>68.07692</v>
      </c>
      <c r="R16" s="11">
        <f t="shared" si="2"/>
        <v>4</v>
      </c>
      <c r="S16" s="214"/>
      <c r="T16" s="214"/>
      <c r="U16" s="215">
        <f t="shared" si="3"/>
        <v>534</v>
      </c>
      <c r="V16" s="216">
        <f t="shared" si="7"/>
        <v>68.46154</v>
      </c>
    </row>
    <row r="17" spans="1:22" ht="31.5" customHeight="1">
      <c r="A17" s="211">
        <v>3</v>
      </c>
      <c r="B17" s="279" t="s">
        <v>79</v>
      </c>
      <c r="C17" s="131">
        <v>1990</v>
      </c>
      <c r="D17" s="8">
        <v>1</v>
      </c>
      <c r="E17" s="249"/>
      <c r="F17" s="175" t="s">
        <v>222</v>
      </c>
      <c r="G17" s="179"/>
      <c r="H17" s="102"/>
      <c r="I17" s="90" t="s">
        <v>57</v>
      </c>
      <c r="J17" s="212">
        <v>176</v>
      </c>
      <c r="K17" s="213">
        <f t="shared" si="4"/>
        <v>67.69231</v>
      </c>
      <c r="L17" s="11">
        <f t="shared" si="0"/>
        <v>4</v>
      </c>
      <c r="M17" s="212">
        <v>177.5</v>
      </c>
      <c r="N17" s="213">
        <f t="shared" si="5"/>
        <v>68.26923</v>
      </c>
      <c r="O17" s="11">
        <f t="shared" si="1"/>
        <v>4</v>
      </c>
      <c r="P17" s="212">
        <v>177</v>
      </c>
      <c r="Q17" s="213">
        <f t="shared" si="6"/>
        <v>68.07692</v>
      </c>
      <c r="R17" s="11">
        <f t="shared" si="2"/>
        <v>4</v>
      </c>
      <c r="S17" s="214"/>
      <c r="T17" s="214"/>
      <c r="U17" s="215">
        <f t="shared" si="3"/>
        <v>530.5</v>
      </c>
      <c r="V17" s="216">
        <f t="shared" si="7"/>
        <v>68.01282</v>
      </c>
    </row>
    <row r="18" spans="1:22" ht="31.5" customHeight="1">
      <c r="A18" s="211">
        <v>4</v>
      </c>
      <c r="B18" s="133" t="s">
        <v>32</v>
      </c>
      <c r="C18" s="131">
        <v>1984</v>
      </c>
      <c r="D18" s="8">
        <v>2</v>
      </c>
      <c r="E18" s="250"/>
      <c r="F18" s="117" t="s">
        <v>225</v>
      </c>
      <c r="G18" s="227" t="s">
        <v>42</v>
      </c>
      <c r="H18" s="228" t="s">
        <v>226</v>
      </c>
      <c r="I18" s="90" t="s">
        <v>33</v>
      </c>
      <c r="J18" s="212">
        <v>175</v>
      </c>
      <c r="K18" s="213">
        <f t="shared" si="4"/>
        <v>67.30769</v>
      </c>
      <c r="L18" s="11">
        <f t="shared" si="0"/>
        <v>5</v>
      </c>
      <c r="M18" s="212">
        <v>176</v>
      </c>
      <c r="N18" s="213">
        <f t="shared" si="5"/>
        <v>67.69231</v>
      </c>
      <c r="O18" s="11">
        <f t="shared" si="1"/>
        <v>5</v>
      </c>
      <c r="P18" s="212">
        <v>177.5</v>
      </c>
      <c r="Q18" s="213">
        <f t="shared" si="6"/>
        <v>68.26923</v>
      </c>
      <c r="R18" s="11">
        <f t="shared" si="2"/>
        <v>3</v>
      </c>
      <c r="S18" s="214"/>
      <c r="T18" s="214"/>
      <c r="U18" s="215">
        <f t="shared" si="3"/>
        <v>528.5</v>
      </c>
      <c r="V18" s="216">
        <f t="shared" si="7"/>
        <v>67.75641</v>
      </c>
    </row>
    <row r="19" spans="1:22" ht="31.5" customHeight="1">
      <c r="A19" s="211">
        <v>5</v>
      </c>
      <c r="B19" s="245" t="s">
        <v>123</v>
      </c>
      <c r="C19" s="116" t="s">
        <v>124</v>
      </c>
      <c r="D19" s="97" t="s">
        <v>31</v>
      </c>
      <c r="E19" s="282" t="s">
        <v>125</v>
      </c>
      <c r="F19" s="100" t="s">
        <v>224</v>
      </c>
      <c r="G19" s="101" t="s">
        <v>223</v>
      </c>
      <c r="H19" s="280" t="s">
        <v>127</v>
      </c>
      <c r="I19" s="281" t="s">
        <v>57</v>
      </c>
      <c r="J19" s="212">
        <v>170</v>
      </c>
      <c r="K19" s="213">
        <f t="shared" si="4"/>
        <v>65.38462</v>
      </c>
      <c r="L19" s="11">
        <f t="shared" si="0"/>
        <v>6</v>
      </c>
      <c r="M19" s="212">
        <v>168</v>
      </c>
      <c r="N19" s="213">
        <f t="shared" si="5"/>
        <v>64.61538</v>
      </c>
      <c r="O19" s="11">
        <f t="shared" si="1"/>
        <v>6</v>
      </c>
      <c r="P19" s="212">
        <v>173.5</v>
      </c>
      <c r="Q19" s="213">
        <f t="shared" si="6"/>
        <v>66.73077</v>
      </c>
      <c r="R19" s="11">
        <f t="shared" si="2"/>
        <v>6</v>
      </c>
      <c r="S19" s="214"/>
      <c r="T19" s="214"/>
      <c r="U19" s="215">
        <f t="shared" si="3"/>
        <v>511.5</v>
      </c>
      <c r="V19" s="216">
        <f t="shared" si="7"/>
        <v>65.57692</v>
      </c>
    </row>
    <row r="20" spans="1:22" ht="31.5" customHeight="1">
      <c r="A20" s="211">
        <v>6</v>
      </c>
      <c r="B20" s="200" t="s">
        <v>160</v>
      </c>
      <c r="C20" s="258" t="s">
        <v>161</v>
      </c>
      <c r="D20" s="218">
        <v>1</v>
      </c>
      <c r="E20" s="231"/>
      <c r="F20" s="175" t="s">
        <v>228</v>
      </c>
      <c r="G20" s="259" t="s">
        <v>227</v>
      </c>
      <c r="H20" s="217" t="s">
        <v>162</v>
      </c>
      <c r="I20" s="218" t="s">
        <v>163</v>
      </c>
      <c r="J20" s="212">
        <v>163.5</v>
      </c>
      <c r="K20" s="213">
        <f t="shared" si="4"/>
        <v>62.88462</v>
      </c>
      <c r="L20" s="11">
        <f t="shared" si="0"/>
        <v>7</v>
      </c>
      <c r="M20" s="212">
        <v>162.5</v>
      </c>
      <c r="N20" s="213">
        <f t="shared" si="5"/>
        <v>62.5</v>
      </c>
      <c r="O20" s="11">
        <f t="shared" si="1"/>
        <v>7</v>
      </c>
      <c r="P20" s="212">
        <v>163.5</v>
      </c>
      <c r="Q20" s="213">
        <f t="shared" si="6"/>
        <v>62.88462</v>
      </c>
      <c r="R20" s="11">
        <f t="shared" si="2"/>
        <v>7</v>
      </c>
      <c r="S20" s="214"/>
      <c r="T20" s="214"/>
      <c r="U20" s="215">
        <f t="shared" si="3"/>
        <v>489.5</v>
      </c>
      <c r="V20" s="216">
        <f t="shared" si="7"/>
        <v>62.75641</v>
      </c>
    </row>
    <row r="21" ht="24.75" customHeight="1"/>
    <row r="22" spans="2:12" ht="24.75" customHeight="1">
      <c r="B22" s="27" t="s">
        <v>2</v>
      </c>
      <c r="I22" s="42" t="s">
        <v>108</v>
      </c>
      <c r="J22" s="29"/>
      <c r="K22" s="6"/>
      <c r="L22" s="28"/>
    </row>
    <row r="23" spans="2:12" ht="24.75" customHeight="1">
      <c r="B23" s="32" t="s">
        <v>3</v>
      </c>
      <c r="I23" s="39" t="s">
        <v>53</v>
      </c>
      <c r="J23" s="15"/>
      <c r="K23" s="6"/>
      <c r="L23" s="45"/>
    </row>
    <row r="24" ht="33" customHeight="1"/>
    <row r="25" ht="28.5" customHeight="1"/>
    <row r="32" spans="2:12" ht="15">
      <c r="B32" s="27"/>
      <c r="I32" s="28"/>
      <c r="J32" s="29"/>
      <c r="K32" s="6"/>
      <c r="L32" s="30"/>
    </row>
    <row r="33" spans="2:12" ht="27" customHeight="1">
      <c r="B33" s="32"/>
      <c r="I33" s="39"/>
      <c r="J33" s="15"/>
      <c r="K33" s="6"/>
      <c r="L33" s="77"/>
    </row>
    <row r="34" ht="24.75" customHeight="1"/>
  </sheetData>
  <sheetProtection/>
  <mergeCells count="25">
    <mergeCell ref="A13:V13"/>
    <mergeCell ref="A10:V10"/>
    <mergeCell ref="C8:C9"/>
    <mergeCell ref="S8:S9"/>
    <mergeCell ref="E8:E9"/>
    <mergeCell ref="F8:F9"/>
    <mergeCell ref="U8:U9"/>
    <mergeCell ref="A6:V6"/>
    <mergeCell ref="Q7:V7"/>
    <mergeCell ref="B8:B9"/>
    <mergeCell ref="T8:T9"/>
    <mergeCell ref="J8:L8"/>
    <mergeCell ref="M8:O8"/>
    <mergeCell ref="P8:R8"/>
    <mergeCell ref="I8:I9"/>
    <mergeCell ref="A5:V5"/>
    <mergeCell ref="A1:V1"/>
    <mergeCell ref="A2:V2"/>
    <mergeCell ref="A3:V3"/>
    <mergeCell ref="A4:V4"/>
    <mergeCell ref="V8:V9"/>
    <mergeCell ref="G8:G9"/>
    <mergeCell ref="H8:H9"/>
    <mergeCell ref="A8:A9"/>
    <mergeCell ref="D8:D9"/>
  </mergeCells>
  <printOptions horizontalCentered="1"/>
  <pageMargins left="0.03937007874015748" right="0.03937007874015748" top="0.03937007874015748" bottom="0.03937007874015748" header="0.31496062992125984" footer="0.31496062992125984"/>
  <pageSetup fitToHeight="0" fitToWidth="0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0">
      <selection activeCell="F10" sqref="F10"/>
    </sheetView>
  </sheetViews>
  <sheetFormatPr defaultColWidth="9.140625" defaultRowHeight="12.75"/>
  <cols>
    <col min="1" max="1" width="4.7109375" style="19" customWidth="1"/>
    <col min="2" max="2" width="20.7109375" style="19" customWidth="1"/>
    <col min="3" max="3" width="6.7109375" style="19" hidden="1" customWidth="1"/>
    <col min="4" max="4" width="6.7109375" style="19" customWidth="1"/>
    <col min="5" max="5" width="8.7109375" style="19" hidden="1" customWidth="1"/>
    <col min="6" max="6" width="32.7109375" style="19" customWidth="1"/>
    <col min="7" max="7" width="8.7109375" style="19" hidden="1" customWidth="1"/>
    <col min="8" max="8" width="17.7109375" style="19" hidden="1" customWidth="1"/>
    <col min="9" max="9" width="20.7109375" style="19" customWidth="1"/>
    <col min="10" max="10" width="6.7109375" style="19" customWidth="1"/>
    <col min="11" max="11" width="8.7109375" style="19" customWidth="1"/>
    <col min="12" max="12" width="4.7109375" style="19" customWidth="1"/>
    <col min="13" max="13" width="6.7109375" style="19" customWidth="1"/>
    <col min="14" max="14" width="8.7109375" style="19" customWidth="1"/>
    <col min="15" max="15" width="4.7109375" style="19" customWidth="1"/>
    <col min="16" max="16" width="6.7109375" style="19" customWidth="1"/>
    <col min="17" max="17" width="8.7109375" style="19" customWidth="1"/>
    <col min="18" max="20" width="4.7109375" style="19" customWidth="1"/>
    <col min="21" max="21" width="6.7109375" style="19" customWidth="1"/>
    <col min="22" max="22" width="8.7109375" style="19" customWidth="1"/>
    <col min="23" max="16384" width="9.140625" style="19" customWidth="1"/>
  </cols>
  <sheetData>
    <row r="1" spans="1:22" ht="24.75" customHeight="1">
      <c r="A1" s="349" t="s">
        <v>107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22" ht="24.75" customHeight="1">
      <c r="A2" s="348" t="s">
        <v>19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</row>
    <row r="3" spans="1:22" ht="24.75" customHeight="1">
      <c r="A3" s="348" t="s">
        <v>20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</row>
    <row r="4" spans="1:22" ht="24.75" customHeight="1">
      <c r="A4" s="350" t="s">
        <v>23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</row>
    <row r="5" spans="1:22" ht="24.75" customHeight="1">
      <c r="A5" s="348" t="s">
        <v>27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</row>
    <row r="6" spans="1:22" ht="24.75" customHeight="1">
      <c r="A6" s="312" t="s">
        <v>246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</row>
    <row r="7" spans="1:22" s="34" customFormat="1" ht="24.75" customHeight="1">
      <c r="A7" s="35" t="s">
        <v>25</v>
      </c>
      <c r="B7" s="36"/>
      <c r="C7" s="37"/>
      <c r="D7" s="37"/>
      <c r="E7" s="37"/>
      <c r="F7" s="38"/>
      <c r="G7" s="65"/>
      <c r="H7" s="38"/>
      <c r="I7" s="66"/>
      <c r="J7" s="67"/>
      <c r="K7" s="31"/>
      <c r="L7" s="67"/>
      <c r="M7" s="67"/>
      <c r="N7" s="31"/>
      <c r="O7" s="67"/>
      <c r="P7" s="31"/>
      <c r="Q7" s="354" t="s">
        <v>136</v>
      </c>
      <c r="R7" s="354"/>
      <c r="S7" s="354"/>
      <c r="T7" s="354"/>
      <c r="U7" s="354"/>
      <c r="V7" s="354"/>
    </row>
    <row r="8" spans="1:22" ht="19.5" customHeight="1">
      <c r="A8" s="323" t="s">
        <v>1</v>
      </c>
      <c r="B8" s="324" t="s">
        <v>17</v>
      </c>
      <c r="C8" s="322" t="s">
        <v>21</v>
      </c>
      <c r="D8" s="352" t="s">
        <v>11</v>
      </c>
      <c r="E8" s="326" t="s">
        <v>12</v>
      </c>
      <c r="F8" s="356" t="s">
        <v>18</v>
      </c>
      <c r="G8" s="326" t="s">
        <v>12</v>
      </c>
      <c r="H8" s="324" t="s">
        <v>8</v>
      </c>
      <c r="I8" s="324" t="s">
        <v>4</v>
      </c>
      <c r="J8" s="324" t="s">
        <v>9</v>
      </c>
      <c r="K8" s="324"/>
      <c r="L8" s="324"/>
      <c r="M8" s="324" t="s">
        <v>5</v>
      </c>
      <c r="N8" s="324"/>
      <c r="O8" s="324"/>
      <c r="P8" s="324" t="s">
        <v>10</v>
      </c>
      <c r="Q8" s="324"/>
      <c r="R8" s="324"/>
      <c r="S8" s="316" t="s">
        <v>28</v>
      </c>
      <c r="T8" s="330" t="s">
        <v>29</v>
      </c>
      <c r="U8" s="323" t="s">
        <v>6</v>
      </c>
      <c r="V8" s="341" t="s">
        <v>22</v>
      </c>
    </row>
    <row r="9" spans="1:22" ht="39.75" customHeight="1">
      <c r="A9" s="323"/>
      <c r="B9" s="324"/>
      <c r="C9" s="322"/>
      <c r="D9" s="327"/>
      <c r="E9" s="327"/>
      <c r="F9" s="356"/>
      <c r="G9" s="327"/>
      <c r="H9" s="324"/>
      <c r="I9" s="324"/>
      <c r="J9" s="50" t="s">
        <v>16</v>
      </c>
      <c r="K9" s="82" t="s">
        <v>0</v>
      </c>
      <c r="L9" s="50" t="s">
        <v>1</v>
      </c>
      <c r="M9" s="50" t="s">
        <v>16</v>
      </c>
      <c r="N9" s="82" t="s">
        <v>0</v>
      </c>
      <c r="O9" s="50" t="s">
        <v>1</v>
      </c>
      <c r="P9" s="50" t="s">
        <v>16</v>
      </c>
      <c r="Q9" s="82" t="s">
        <v>0</v>
      </c>
      <c r="R9" s="50" t="s">
        <v>1</v>
      </c>
      <c r="S9" s="316"/>
      <c r="T9" s="331"/>
      <c r="U9" s="323"/>
      <c r="V9" s="351"/>
    </row>
    <row r="10" spans="1:22" ht="31.5" customHeight="1">
      <c r="A10" s="21">
        <v>1</v>
      </c>
      <c r="B10" s="130" t="s">
        <v>76</v>
      </c>
      <c r="C10" s="131">
        <v>1988</v>
      </c>
      <c r="D10" s="92" t="s">
        <v>34</v>
      </c>
      <c r="E10" s="249"/>
      <c r="F10" s="13" t="s">
        <v>179</v>
      </c>
      <c r="G10" s="23" t="s">
        <v>180</v>
      </c>
      <c r="H10" s="24" t="s">
        <v>181</v>
      </c>
      <c r="I10" s="8" t="s">
        <v>35</v>
      </c>
      <c r="J10" s="149">
        <v>181</v>
      </c>
      <c r="K10" s="80">
        <f aca="true" t="shared" si="0" ref="K10:K15">ROUND(J10/2.6,5)</f>
        <v>69.61538</v>
      </c>
      <c r="L10" s="11">
        <f aca="true" t="shared" si="1" ref="L10:L17">RANK(K10,K$10:K$17,0)</f>
        <v>1</v>
      </c>
      <c r="M10" s="149">
        <v>180.5</v>
      </c>
      <c r="N10" s="80">
        <f aca="true" t="shared" si="2" ref="N10:N15">ROUND(M10/2.6,5)</f>
        <v>69.42308</v>
      </c>
      <c r="O10" s="11">
        <f aca="true" t="shared" si="3" ref="O10:O17">RANK(N10,N$10:N$17,0)</f>
        <v>1</v>
      </c>
      <c r="P10" s="149">
        <v>181.5</v>
      </c>
      <c r="Q10" s="80">
        <f aca="true" t="shared" si="4" ref="Q10:Q15">ROUND(P10/2.6,5)</f>
        <v>69.80769</v>
      </c>
      <c r="R10" s="11">
        <f aca="true" t="shared" si="5" ref="R10:R17">RANK(Q10,Q$10:Q$17,0)</f>
        <v>1</v>
      </c>
      <c r="S10" s="11"/>
      <c r="T10" s="11"/>
      <c r="U10" s="150">
        <f aca="true" t="shared" si="6" ref="U10:U17">J10+M10+P10</f>
        <v>543</v>
      </c>
      <c r="V10" s="81">
        <f aca="true" t="shared" si="7" ref="V10:V15">ROUND(U10/2.6/3,5)</f>
        <v>69.61538</v>
      </c>
    </row>
    <row r="11" spans="1:22" ht="31.5" customHeight="1">
      <c r="A11" s="21">
        <v>2</v>
      </c>
      <c r="B11" s="94" t="s">
        <v>52</v>
      </c>
      <c r="C11" s="8">
        <v>1969</v>
      </c>
      <c r="D11" s="8" t="s">
        <v>34</v>
      </c>
      <c r="E11" s="23" t="s">
        <v>48</v>
      </c>
      <c r="F11" s="93" t="s">
        <v>49</v>
      </c>
      <c r="G11" s="7" t="s">
        <v>50</v>
      </c>
      <c r="H11" s="24" t="s">
        <v>51</v>
      </c>
      <c r="I11" s="90" t="s">
        <v>33</v>
      </c>
      <c r="J11" s="149">
        <v>178</v>
      </c>
      <c r="K11" s="80">
        <f t="shared" si="0"/>
        <v>68.46154</v>
      </c>
      <c r="L11" s="11">
        <f t="shared" si="1"/>
        <v>2</v>
      </c>
      <c r="M11" s="149">
        <v>178.5</v>
      </c>
      <c r="N11" s="80">
        <f t="shared" si="2"/>
        <v>68.65385</v>
      </c>
      <c r="O11" s="11">
        <f t="shared" si="3"/>
        <v>2</v>
      </c>
      <c r="P11" s="149">
        <v>178.5</v>
      </c>
      <c r="Q11" s="80">
        <f t="shared" si="4"/>
        <v>68.65385</v>
      </c>
      <c r="R11" s="11">
        <f t="shared" si="5"/>
        <v>2</v>
      </c>
      <c r="S11" s="11"/>
      <c r="T11" s="11"/>
      <c r="U11" s="150">
        <f t="shared" si="6"/>
        <v>535</v>
      </c>
      <c r="V11" s="81">
        <f t="shared" si="7"/>
        <v>68.58974</v>
      </c>
    </row>
    <row r="12" spans="1:22" ht="31.5" customHeight="1">
      <c r="A12" s="21">
        <v>3</v>
      </c>
      <c r="B12" s="251" t="s">
        <v>230</v>
      </c>
      <c r="C12" s="180">
        <v>1993</v>
      </c>
      <c r="D12" s="180" t="s">
        <v>34</v>
      </c>
      <c r="E12" s="219"/>
      <c r="F12" s="128" t="s">
        <v>231</v>
      </c>
      <c r="G12" s="230" t="s">
        <v>232</v>
      </c>
      <c r="H12" s="140" t="s">
        <v>233</v>
      </c>
      <c r="I12" s="90" t="s">
        <v>35</v>
      </c>
      <c r="J12" s="212">
        <v>172.5</v>
      </c>
      <c r="K12" s="213">
        <f t="shared" si="0"/>
        <v>66.34615</v>
      </c>
      <c r="L12" s="11">
        <f t="shared" si="1"/>
        <v>3</v>
      </c>
      <c r="M12" s="212">
        <v>178.5</v>
      </c>
      <c r="N12" s="213">
        <f t="shared" si="2"/>
        <v>68.65385</v>
      </c>
      <c r="O12" s="11">
        <f t="shared" si="3"/>
        <v>2</v>
      </c>
      <c r="P12" s="212">
        <v>177.5</v>
      </c>
      <c r="Q12" s="213">
        <f t="shared" si="4"/>
        <v>68.26923</v>
      </c>
      <c r="R12" s="11">
        <f t="shared" si="5"/>
        <v>3</v>
      </c>
      <c r="S12" s="214"/>
      <c r="T12" s="214"/>
      <c r="U12" s="215">
        <f t="shared" si="6"/>
        <v>528.5</v>
      </c>
      <c r="V12" s="216">
        <f t="shared" si="7"/>
        <v>67.75641</v>
      </c>
    </row>
    <row r="13" spans="1:22" ht="31.5" customHeight="1">
      <c r="A13" s="21">
        <v>4</v>
      </c>
      <c r="B13" s="184" t="s">
        <v>69</v>
      </c>
      <c r="C13" s="185">
        <v>1996</v>
      </c>
      <c r="D13" s="185">
        <v>2</v>
      </c>
      <c r="E13" s="9"/>
      <c r="F13" s="210" t="s">
        <v>70</v>
      </c>
      <c r="G13" s="98" t="s">
        <v>71</v>
      </c>
      <c r="H13" s="204" t="s">
        <v>72</v>
      </c>
      <c r="I13" s="162" t="s">
        <v>35</v>
      </c>
      <c r="J13" s="149">
        <v>166</v>
      </c>
      <c r="K13" s="80">
        <f t="shared" si="0"/>
        <v>63.84615</v>
      </c>
      <c r="L13" s="11">
        <f t="shared" si="1"/>
        <v>4</v>
      </c>
      <c r="M13" s="149">
        <v>173</v>
      </c>
      <c r="N13" s="80">
        <f t="shared" si="2"/>
        <v>66.53846</v>
      </c>
      <c r="O13" s="11">
        <f t="shared" si="3"/>
        <v>4</v>
      </c>
      <c r="P13" s="149">
        <v>172.5</v>
      </c>
      <c r="Q13" s="80">
        <f t="shared" si="4"/>
        <v>66.34615</v>
      </c>
      <c r="R13" s="11">
        <f t="shared" si="5"/>
        <v>4</v>
      </c>
      <c r="S13" s="11"/>
      <c r="T13" s="11"/>
      <c r="U13" s="150">
        <f t="shared" si="6"/>
        <v>511.5</v>
      </c>
      <c r="V13" s="81">
        <f t="shared" si="7"/>
        <v>65.57692</v>
      </c>
    </row>
    <row r="14" spans="1:22" ht="31.5" customHeight="1">
      <c r="A14" s="21">
        <v>5</v>
      </c>
      <c r="B14" s="120" t="s">
        <v>238</v>
      </c>
      <c r="C14" s="131">
        <v>1983</v>
      </c>
      <c r="D14" s="8" t="s">
        <v>34</v>
      </c>
      <c r="E14" s="249"/>
      <c r="F14" s="137" t="s">
        <v>239</v>
      </c>
      <c r="G14" s="138"/>
      <c r="H14" s="139"/>
      <c r="I14" s="90" t="s">
        <v>58</v>
      </c>
      <c r="J14" s="149">
        <v>163</v>
      </c>
      <c r="K14" s="80">
        <f t="shared" si="0"/>
        <v>62.69231</v>
      </c>
      <c r="L14" s="11">
        <f t="shared" si="1"/>
        <v>6</v>
      </c>
      <c r="M14" s="149">
        <v>166</v>
      </c>
      <c r="N14" s="80">
        <f t="shared" si="2"/>
        <v>63.84615</v>
      </c>
      <c r="O14" s="11">
        <f t="shared" si="3"/>
        <v>5</v>
      </c>
      <c r="P14" s="149">
        <v>167</v>
      </c>
      <c r="Q14" s="80">
        <f t="shared" si="4"/>
        <v>64.23077</v>
      </c>
      <c r="R14" s="11">
        <f t="shared" si="5"/>
        <v>5</v>
      </c>
      <c r="S14" s="11"/>
      <c r="T14" s="11"/>
      <c r="U14" s="150">
        <f t="shared" si="6"/>
        <v>496</v>
      </c>
      <c r="V14" s="81">
        <f t="shared" si="7"/>
        <v>63.58974</v>
      </c>
    </row>
    <row r="15" spans="1:22" ht="31.5" customHeight="1">
      <c r="A15" s="21">
        <v>6</v>
      </c>
      <c r="B15" s="251" t="s">
        <v>230</v>
      </c>
      <c r="C15" s="180">
        <v>1993</v>
      </c>
      <c r="D15" s="180" t="s">
        <v>34</v>
      </c>
      <c r="E15" s="255"/>
      <c r="F15" s="237" t="s">
        <v>244</v>
      </c>
      <c r="G15" s="239" t="s">
        <v>42</v>
      </c>
      <c r="H15" s="206" t="s">
        <v>245</v>
      </c>
      <c r="I15" s="90" t="s">
        <v>35</v>
      </c>
      <c r="J15" s="149">
        <v>164.5</v>
      </c>
      <c r="K15" s="80">
        <f t="shared" si="0"/>
        <v>63.26923</v>
      </c>
      <c r="L15" s="11">
        <f t="shared" si="1"/>
        <v>5</v>
      </c>
      <c r="M15" s="149">
        <v>162.5</v>
      </c>
      <c r="N15" s="80">
        <f t="shared" si="2"/>
        <v>62.5</v>
      </c>
      <c r="O15" s="11">
        <f t="shared" si="3"/>
        <v>6</v>
      </c>
      <c r="P15" s="149">
        <v>166.5</v>
      </c>
      <c r="Q15" s="80">
        <f t="shared" si="4"/>
        <v>64.03846</v>
      </c>
      <c r="R15" s="11">
        <f t="shared" si="5"/>
        <v>6</v>
      </c>
      <c r="S15" s="11"/>
      <c r="T15" s="11"/>
      <c r="U15" s="150">
        <f t="shared" si="6"/>
        <v>493.5</v>
      </c>
      <c r="V15" s="81">
        <f t="shared" si="7"/>
        <v>63.26923</v>
      </c>
    </row>
    <row r="16" spans="1:22" ht="31.5" customHeight="1">
      <c r="A16" s="21">
        <v>7</v>
      </c>
      <c r="B16" s="120" t="s">
        <v>240</v>
      </c>
      <c r="C16" s="131">
        <v>1990</v>
      </c>
      <c r="D16" s="106">
        <v>3</v>
      </c>
      <c r="E16" s="283"/>
      <c r="F16" s="295" t="s">
        <v>247</v>
      </c>
      <c r="G16" s="111" t="s">
        <v>42</v>
      </c>
      <c r="H16" s="297" t="s">
        <v>248</v>
      </c>
      <c r="I16" s="298" t="s">
        <v>114</v>
      </c>
      <c r="J16" s="149">
        <v>161.5</v>
      </c>
      <c r="K16" s="80">
        <f>ROUND(J16/2.6,5)-0.5</f>
        <v>61.61538</v>
      </c>
      <c r="L16" s="11">
        <f t="shared" si="1"/>
        <v>8</v>
      </c>
      <c r="M16" s="149">
        <v>163</v>
      </c>
      <c r="N16" s="80">
        <f>ROUND(M16/2.6,5)-0.5</f>
        <v>62.19231</v>
      </c>
      <c r="O16" s="11">
        <f t="shared" si="3"/>
        <v>7</v>
      </c>
      <c r="P16" s="149">
        <v>156</v>
      </c>
      <c r="Q16" s="80">
        <f>ROUND(P16/2.6,5)-0.5</f>
        <v>59.5</v>
      </c>
      <c r="R16" s="11">
        <f t="shared" si="5"/>
        <v>7</v>
      </c>
      <c r="S16" s="11">
        <v>1</v>
      </c>
      <c r="T16" s="11"/>
      <c r="U16" s="150">
        <f t="shared" si="6"/>
        <v>480.5</v>
      </c>
      <c r="V16" s="81">
        <f>ROUND(U16/2.6/3,5)-0.5</f>
        <v>61.10256</v>
      </c>
    </row>
    <row r="17" spans="1:22" ht="31.5" customHeight="1">
      <c r="A17" s="21">
        <v>8</v>
      </c>
      <c r="B17" s="293" t="s">
        <v>234</v>
      </c>
      <c r="C17" s="180">
        <v>2002</v>
      </c>
      <c r="D17" s="294" t="s">
        <v>34</v>
      </c>
      <c r="E17" s="124"/>
      <c r="F17" s="296" t="s">
        <v>235</v>
      </c>
      <c r="G17" s="239" t="s">
        <v>236</v>
      </c>
      <c r="H17" s="206" t="s">
        <v>237</v>
      </c>
      <c r="I17" s="122" t="s">
        <v>33</v>
      </c>
      <c r="J17" s="149">
        <v>161.5</v>
      </c>
      <c r="K17" s="80">
        <f>ROUND(J17/2.6,5)</f>
        <v>62.11538</v>
      </c>
      <c r="L17" s="11">
        <f t="shared" si="1"/>
        <v>7</v>
      </c>
      <c r="M17" s="149">
        <v>154</v>
      </c>
      <c r="N17" s="80">
        <f>ROUND(M17/2.6,5)</f>
        <v>59.23077</v>
      </c>
      <c r="O17" s="11">
        <f t="shared" si="3"/>
        <v>8</v>
      </c>
      <c r="P17" s="149">
        <v>146</v>
      </c>
      <c r="Q17" s="80">
        <f>ROUND(P17/2.6,5)</f>
        <v>56.15385</v>
      </c>
      <c r="R17" s="11">
        <f t="shared" si="5"/>
        <v>8</v>
      </c>
      <c r="S17" s="11"/>
      <c r="T17" s="11"/>
      <c r="U17" s="150">
        <f t="shared" si="6"/>
        <v>461.5</v>
      </c>
      <c r="V17" s="81">
        <f>ROUND(U17/2.6/3,5)</f>
        <v>59.16667</v>
      </c>
    </row>
    <row r="18" ht="24.75" customHeight="1"/>
    <row r="19" spans="2:12" ht="24.75" customHeight="1">
      <c r="B19" s="27" t="s">
        <v>2</v>
      </c>
      <c r="I19" s="42" t="s">
        <v>108</v>
      </c>
      <c r="J19" s="29"/>
      <c r="K19" s="6"/>
      <c r="L19" s="28"/>
    </row>
    <row r="20" spans="2:12" ht="24.75" customHeight="1">
      <c r="B20" s="32" t="s">
        <v>3</v>
      </c>
      <c r="I20" s="39" t="s">
        <v>53</v>
      </c>
      <c r="J20" s="15"/>
      <c r="K20" s="6"/>
      <c r="L20" s="45"/>
    </row>
    <row r="21" ht="33" customHeight="1"/>
    <row r="22" ht="28.5" customHeight="1"/>
    <row r="29" spans="2:12" ht="15">
      <c r="B29" s="27"/>
      <c r="I29" s="28"/>
      <c r="J29" s="29"/>
      <c r="K29" s="6"/>
      <c r="L29" s="30"/>
    </row>
    <row r="30" spans="2:12" ht="27" customHeight="1">
      <c r="B30" s="32"/>
      <c r="I30" s="39"/>
      <c r="J30" s="15"/>
      <c r="K30" s="6"/>
      <c r="L30" s="77"/>
    </row>
    <row r="31" ht="24.75" customHeight="1"/>
  </sheetData>
  <sheetProtection/>
  <mergeCells count="23">
    <mergeCell ref="A1:V1"/>
    <mergeCell ref="A2:V2"/>
    <mergeCell ref="A3:V3"/>
    <mergeCell ref="A4:V4"/>
    <mergeCell ref="A6:V6"/>
    <mergeCell ref="Q7:V7"/>
    <mergeCell ref="A5:V5"/>
    <mergeCell ref="A8:A9"/>
    <mergeCell ref="B8:B9"/>
    <mergeCell ref="C8:C9"/>
    <mergeCell ref="D8:D9"/>
    <mergeCell ref="E8:E9"/>
    <mergeCell ref="F8:F9"/>
    <mergeCell ref="S8:S9"/>
    <mergeCell ref="T8:T9"/>
    <mergeCell ref="U8:U9"/>
    <mergeCell ref="V8:V9"/>
    <mergeCell ref="G8:G9"/>
    <mergeCell ref="H8:H9"/>
    <mergeCell ref="I8:I9"/>
    <mergeCell ref="J8:L8"/>
    <mergeCell ref="M8:O8"/>
    <mergeCell ref="P8:R8"/>
  </mergeCells>
  <printOptions horizontalCentered="1"/>
  <pageMargins left="0.03937007874015748" right="0.03937007874015748" top="0.03937007874015748" bottom="0.03937007874015748" header="0.31496062992125984" footer="0.31496062992125984"/>
  <pageSetup fitToHeight="0" fitToWidth="0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workbookViewId="0" topLeftCell="A4">
      <selection activeCell="B10" sqref="B10:I10"/>
    </sheetView>
  </sheetViews>
  <sheetFormatPr defaultColWidth="9.140625" defaultRowHeight="12.75"/>
  <cols>
    <col min="1" max="1" width="4.7109375" style="1" customWidth="1"/>
    <col min="2" max="2" width="20.7109375" style="2" customWidth="1"/>
    <col min="3" max="3" width="6.7109375" style="1" hidden="1" customWidth="1"/>
    <col min="4" max="4" width="6.7109375" style="1" customWidth="1"/>
    <col min="5" max="5" width="8.7109375" style="1" hidden="1" customWidth="1"/>
    <col min="6" max="6" width="32.7109375" style="1" customWidth="1"/>
    <col min="7" max="7" width="8.7109375" style="1" hidden="1" customWidth="1"/>
    <col min="8" max="8" width="17.7109375" style="1" hidden="1" customWidth="1"/>
    <col min="9" max="9" width="20.71093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hidden="1" customWidth="1"/>
    <col min="24" max="16384" width="9.140625" style="1" customWidth="1"/>
  </cols>
  <sheetData>
    <row r="1" spans="1:23" ht="24.75" customHeight="1">
      <c r="A1" s="337" t="s">
        <v>107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</row>
    <row r="2" spans="1:23" ht="24.75" customHeight="1">
      <c r="A2" s="338" t="s">
        <v>19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</row>
    <row r="3" spans="1:23" ht="24.75" customHeight="1">
      <c r="A3" s="338" t="s">
        <v>20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</row>
    <row r="4" spans="1:23" s="64" customFormat="1" ht="24.75" customHeight="1">
      <c r="A4" s="339" t="s">
        <v>190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</row>
    <row r="5" spans="1:23" s="64" customFormat="1" ht="24.75" customHeight="1">
      <c r="A5" s="338" t="s">
        <v>26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201"/>
    </row>
    <row r="6" spans="1:24" ht="24.75" customHeight="1">
      <c r="A6" s="357" t="s">
        <v>260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"/>
    </row>
    <row r="7" spans="1:23" s="49" customFormat="1" ht="24.75" customHeight="1">
      <c r="A7" s="35" t="s">
        <v>25</v>
      </c>
      <c r="B7" s="36"/>
      <c r="C7" s="37"/>
      <c r="D7" s="37"/>
      <c r="E7" s="37"/>
      <c r="F7" s="38"/>
      <c r="G7" s="38"/>
      <c r="H7" s="38"/>
      <c r="I7" s="48"/>
      <c r="J7" s="48"/>
      <c r="K7" s="48"/>
      <c r="L7" s="48"/>
      <c r="M7" s="48"/>
      <c r="N7" s="48"/>
      <c r="O7" s="48"/>
      <c r="P7" s="48"/>
      <c r="Q7" s="340" t="s">
        <v>136</v>
      </c>
      <c r="R7" s="340"/>
      <c r="S7" s="340"/>
      <c r="T7" s="340"/>
      <c r="U7" s="340"/>
      <c r="V7" s="340"/>
      <c r="W7" s="340"/>
    </row>
    <row r="8" spans="1:23" ht="19.5" customHeight="1">
      <c r="A8" s="336" t="s">
        <v>1</v>
      </c>
      <c r="B8" s="341" t="s">
        <v>17</v>
      </c>
      <c r="C8" s="322" t="s">
        <v>21</v>
      </c>
      <c r="D8" s="323" t="s">
        <v>11</v>
      </c>
      <c r="E8" s="324" t="s">
        <v>12</v>
      </c>
      <c r="F8" s="344" t="s">
        <v>18</v>
      </c>
      <c r="G8" s="342" t="s">
        <v>12</v>
      </c>
      <c r="H8" s="342" t="s">
        <v>8</v>
      </c>
      <c r="I8" s="341" t="s">
        <v>4</v>
      </c>
      <c r="J8" s="341" t="s">
        <v>9</v>
      </c>
      <c r="K8" s="341"/>
      <c r="L8" s="341"/>
      <c r="M8" s="341" t="s">
        <v>5</v>
      </c>
      <c r="N8" s="341"/>
      <c r="O8" s="341"/>
      <c r="P8" s="341" t="s">
        <v>10</v>
      </c>
      <c r="Q8" s="341"/>
      <c r="R8" s="341"/>
      <c r="S8" s="316" t="s">
        <v>28</v>
      </c>
      <c r="T8" s="330" t="s">
        <v>29</v>
      </c>
      <c r="U8" s="336" t="s">
        <v>6</v>
      </c>
      <c r="V8" s="341" t="s">
        <v>22</v>
      </c>
      <c r="W8" s="309" t="s">
        <v>15</v>
      </c>
    </row>
    <row r="9" spans="1:23" ht="39.75" customHeight="1">
      <c r="A9" s="336"/>
      <c r="B9" s="341"/>
      <c r="C9" s="322"/>
      <c r="D9" s="324"/>
      <c r="E9" s="324"/>
      <c r="F9" s="344"/>
      <c r="G9" s="342"/>
      <c r="H9" s="342"/>
      <c r="I9" s="341"/>
      <c r="J9" s="50" t="s">
        <v>16</v>
      </c>
      <c r="K9" s="51" t="s">
        <v>0</v>
      </c>
      <c r="L9" s="50" t="s">
        <v>1</v>
      </c>
      <c r="M9" s="50" t="s">
        <v>16</v>
      </c>
      <c r="N9" s="51" t="s">
        <v>0</v>
      </c>
      <c r="O9" s="50" t="s">
        <v>1</v>
      </c>
      <c r="P9" s="50" t="s">
        <v>16</v>
      </c>
      <c r="Q9" s="51" t="s">
        <v>0</v>
      </c>
      <c r="R9" s="50" t="s">
        <v>1</v>
      </c>
      <c r="S9" s="316"/>
      <c r="T9" s="331"/>
      <c r="U9" s="336"/>
      <c r="V9" s="343"/>
      <c r="W9" s="310"/>
    </row>
    <row r="10" spans="1:23" ht="31.5" customHeight="1">
      <c r="A10" s="161">
        <v>1</v>
      </c>
      <c r="B10" s="261" t="s">
        <v>198</v>
      </c>
      <c r="C10" s="262" t="s">
        <v>75</v>
      </c>
      <c r="D10" s="272" t="s">
        <v>31</v>
      </c>
      <c r="E10" s="273" t="s">
        <v>199</v>
      </c>
      <c r="F10" s="303" t="s">
        <v>200</v>
      </c>
      <c r="G10" s="125" t="s">
        <v>201</v>
      </c>
      <c r="H10" s="125" t="s">
        <v>202</v>
      </c>
      <c r="I10" s="176" t="s">
        <v>170</v>
      </c>
      <c r="J10" s="149">
        <v>205</v>
      </c>
      <c r="K10" s="80">
        <f>ROUND(J10/3,5)</f>
        <v>68.33333</v>
      </c>
      <c r="L10" s="113">
        <f>RANK(K10,K$10:K$14,0)</f>
        <v>1</v>
      </c>
      <c r="M10" s="149">
        <v>205</v>
      </c>
      <c r="N10" s="80">
        <f>ROUND(M10/3,5)</f>
        <v>68.33333</v>
      </c>
      <c r="O10" s="113">
        <f>RANK(N10,N$10:N$14,0)</f>
        <v>1</v>
      </c>
      <c r="P10" s="149">
        <v>205.5</v>
      </c>
      <c r="Q10" s="80">
        <f>ROUND(P10/3,5)</f>
        <v>68.5</v>
      </c>
      <c r="R10" s="113">
        <f>RANK(Q10,Q$10:Q$14,0)</f>
        <v>2</v>
      </c>
      <c r="S10" s="11"/>
      <c r="T10" s="11"/>
      <c r="U10" s="150">
        <f>J10+M10+P10</f>
        <v>615.5</v>
      </c>
      <c r="V10" s="81">
        <f>ROUND(U10/3/3,5)</f>
        <v>68.38889</v>
      </c>
      <c r="W10" s="268"/>
    </row>
    <row r="11" spans="1:23" ht="31.5" customHeight="1">
      <c r="A11" s="17">
        <v>2</v>
      </c>
      <c r="B11" s="96" t="s">
        <v>192</v>
      </c>
      <c r="C11" s="270" t="s">
        <v>193</v>
      </c>
      <c r="D11" s="233" t="s">
        <v>41</v>
      </c>
      <c r="E11" s="109" t="s">
        <v>194</v>
      </c>
      <c r="F11" s="117" t="s">
        <v>195</v>
      </c>
      <c r="G11" s="135" t="s">
        <v>42</v>
      </c>
      <c r="H11" s="102" t="s">
        <v>196</v>
      </c>
      <c r="I11" s="271" t="s">
        <v>197</v>
      </c>
      <c r="J11" s="149">
        <v>204</v>
      </c>
      <c r="K11" s="80">
        <f>ROUND(J11/3,5)</f>
        <v>68</v>
      </c>
      <c r="L11" s="113">
        <f>RANK(K11,K$10:K$14,0)</f>
        <v>2</v>
      </c>
      <c r="M11" s="149">
        <v>204</v>
      </c>
      <c r="N11" s="80">
        <f>ROUND(M11/3,5)</f>
        <v>68</v>
      </c>
      <c r="O11" s="113">
        <f>RANK(N11,N$10:N$14,0)</f>
        <v>2</v>
      </c>
      <c r="P11" s="149">
        <v>206</v>
      </c>
      <c r="Q11" s="80">
        <f>ROUND(P11/3,5)</f>
        <v>68.66667</v>
      </c>
      <c r="R11" s="113">
        <f>RANK(Q11,Q$10:Q$14,0)</f>
        <v>1</v>
      </c>
      <c r="S11" s="11"/>
      <c r="T11" s="11"/>
      <c r="U11" s="150">
        <f>J11+M11+P11</f>
        <v>614</v>
      </c>
      <c r="V11" s="81">
        <f>ROUND(U11/3/3,5)</f>
        <v>68.22222</v>
      </c>
      <c r="W11" s="268"/>
    </row>
    <row r="12" spans="1:23" ht="31.5" customHeight="1">
      <c r="A12" s="161">
        <v>3</v>
      </c>
      <c r="B12" s="178" t="s">
        <v>61</v>
      </c>
      <c r="C12" s="104">
        <v>2004</v>
      </c>
      <c r="D12" s="104">
        <v>1</v>
      </c>
      <c r="E12" s="98" t="s">
        <v>62</v>
      </c>
      <c r="F12" s="13" t="s">
        <v>73</v>
      </c>
      <c r="G12" s="23" t="s">
        <v>74</v>
      </c>
      <c r="H12" s="18" t="s">
        <v>56</v>
      </c>
      <c r="I12" s="104" t="s">
        <v>57</v>
      </c>
      <c r="J12" s="149">
        <v>205.5</v>
      </c>
      <c r="K12" s="80">
        <f>ROUND(J12/3,5)-0.5</f>
        <v>68</v>
      </c>
      <c r="L12" s="113">
        <f>RANK(K12,K$10:K$14,0)</f>
        <v>2</v>
      </c>
      <c r="M12" s="149">
        <v>205.5</v>
      </c>
      <c r="N12" s="80">
        <f>ROUND(M12/3,5)-0.5</f>
        <v>68</v>
      </c>
      <c r="O12" s="113">
        <f>RANK(N12,N$10:N$14,0)</f>
        <v>2</v>
      </c>
      <c r="P12" s="149">
        <v>203.5</v>
      </c>
      <c r="Q12" s="80">
        <f>ROUND(P12/3,5)-0.5</f>
        <v>67.33333</v>
      </c>
      <c r="R12" s="113">
        <f>RANK(Q12,Q$10:Q$14,0)</f>
        <v>4</v>
      </c>
      <c r="S12" s="11">
        <v>1</v>
      </c>
      <c r="T12" s="11"/>
      <c r="U12" s="150">
        <f>J12+M12+P12</f>
        <v>614.5</v>
      </c>
      <c r="V12" s="81">
        <f>ROUND(U12/3/3,5)-0.5</f>
        <v>67.77778</v>
      </c>
      <c r="W12" s="268"/>
    </row>
    <row r="13" spans="1:23" ht="31.5" customHeight="1">
      <c r="A13" s="17">
        <v>4</v>
      </c>
      <c r="B13" s="103" t="s">
        <v>203</v>
      </c>
      <c r="C13" s="208">
        <v>2003</v>
      </c>
      <c r="D13" s="208" t="s">
        <v>36</v>
      </c>
      <c r="E13" s="109" t="s">
        <v>204</v>
      </c>
      <c r="F13" s="274" t="s">
        <v>205</v>
      </c>
      <c r="G13" s="125"/>
      <c r="H13" s="121"/>
      <c r="I13" s="202" t="s">
        <v>35</v>
      </c>
      <c r="J13" s="149">
        <v>200.5</v>
      </c>
      <c r="K13" s="80">
        <f>ROUND(J13/3,5)</f>
        <v>66.83333</v>
      </c>
      <c r="L13" s="113">
        <f>RANK(K13,K$10:K$14,0)</f>
        <v>4</v>
      </c>
      <c r="M13" s="149">
        <v>202.5</v>
      </c>
      <c r="N13" s="80">
        <f>ROUND(M13/3,5)</f>
        <v>67.5</v>
      </c>
      <c r="O13" s="113">
        <f>RANK(N13,N$10:N$14,0)</f>
        <v>4</v>
      </c>
      <c r="P13" s="149">
        <v>204.5</v>
      </c>
      <c r="Q13" s="80">
        <f>ROUND(P13/3,5)</f>
        <v>68.16667</v>
      </c>
      <c r="R13" s="113">
        <f>RANK(Q13,Q$10:Q$14,0)</f>
        <v>3</v>
      </c>
      <c r="S13" s="11"/>
      <c r="T13" s="11"/>
      <c r="U13" s="150">
        <f>J13+M13+P13</f>
        <v>607.5</v>
      </c>
      <c r="V13" s="81">
        <f>ROUND(U13/3/3,5)</f>
        <v>67.5</v>
      </c>
      <c r="W13" s="268"/>
    </row>
    <row r="14" spans="1:23" ht="31.5" customHeight="1">
      <c r="A14" s="161">
        <v>5</v>
      </c>
      <c r="B14" s="200" t="s">
        <v>164</v>
      </c>
      <c r="C14" s="258" t="s">
        <v>161</v>
      </c>
      <c r="D14" s="218">
        <v>1</v>
      </c>
      <c r="E14" s="231"/>
      <c r="F14" s="175" t="s">
        <v>261</v>
      </c>
      <c r="G14" s="259" t="s">
        <v>229</v>
      </c>
      <c r="H14" s="217" t="s">
        <v>162</v>
      </c>
      <c r="I14" s="218" t="s">
        <v>163</v>
      </c>
      <c r="J14" s="149">
        <v>196</v>
      </c>
      <c r="K14" s="80">
        <f>ROUND(J14/3,5)</f>
        <v>65.33333</v>
      </c>
      <c r="L14" s="113">
        <f>RANK(K14,K$10:K$14,0)</f>
        <v>5</v>
      </c>
      <c r="M14" s="149">
        <v>195.5</v>
      </c>
      <c r="N14" s="80">
        <f>ROUND(M14/3,5)</f>
        <v>65.16667</v>
      </c>
      <c r="O14" s="113">
        <f>RANK(N14,N$10:N$14,0)</f>
        <v>5</v>
      </c>
      <c r="P14" s="149">
        <v>201.5</v>
      </c>
      <c r="Q14" s="80">
        <f>ROUND(P14/3,5)</f>
        <v>67.16667</v>
      </c>
      <c r="R14" s="113">
        <f>RANK(Q14,Q$10:Q$14,0)</f>
        <v>5</v>
      </c>
      <c r="S14" s="11"/>
      <c r="T14" s="11"/>
      <c r="U14" s="150">
        <f>J14+M14+P14</f>
        <v>593</v>
      </c>
      <c r="V14" s="81">
        <f>ROUND(U14/3/3,5)</f>
        <v>65.88889</v>
      </c>
      <c r="W14" s="268"/>
    </row>
    <row r="15" spans="1:22" ht="24.75" customHeight="1">
      <c r="A15" s="58"/>
      <c r="B15" s="154"/>
      <c r="C15" s="155"/>
      <c r="D15" s="152"/>
      <c r="E15" s="153"/>
      <c r="F15" s="156"/>
      <c r="G15" s="157"/>
      <c r="H15" s="158"/>
      <c r="I15" s="159"/>
      <c r="J15" s="160"/>
      <c r="K15" s="62"/>
      <c r="L15" s="61"/>
      <c r="M15" s="160"/>
      <c r="N15" s="62"/>
      <c r="O15" s="61"/>
      <c r="P15" s="160"/>
      <c r="Q15" s="62"/>
      <c r="R15" s="61"/>
      <c r="S15" s="58"/>
      <c r="T15" s="58"/>
      <c r="U15" s="160"/>
      <c r="V15" s="63"/>
    </row>
    <row r="16" spans="2:12" ht="24.75" customHeight="1">
      <c r="B16" s="41" t="s">
        <v>2</v>
      </c>
      <c r="I16" s="42" t="s">
        <v>108</v>
      </c>
      <c r="J16" s="29"/>
      <c r="K16" s="6"/>
      <c r="L16" s="28"/>
    </row>
    <row r="17" spans="2:12" ht="24.75" customHeight="1">
      <c r="B17" s="46" t="s">
        <v>3</v>
      </c>
      <c r="I17" s="39" t="s">
        <v>53</v>
      </c>
      <c r="J17" s="15"/>
      <c r="K17" s="6"/>
      <c r="L17" s="45"/>
    </row>
    <row r="18" ht="32.25" customHeight="1"/>
    <row r="19" ht="32.25" customHeight="1"/>
    <row r="26" spans="2:11" ht="15">
      <c r="B26" s="41"/>
      <c r="I26" s="28"/>
      <c r="J26" s="29"/>
      <c r="K26" s="6"/>
    </row>
    <row r="27" spans="2:11" ht="15">
      <c r="B27" s="46"/>
      <c r="I27" s="39"/>
      <c r="J27" s="15"/>
      <c r="K27" s="6"/>
    </row>
    <row r="32" ht="32.25" customHeight="1"/>
    <row r="33" ht="29.25" customHeight="1"/>
  </sheetData>
  <sheetProtection/>
  <mergeCells count="24">
    <mergeCell ref="F8:F9"/>
    <mergeCell ref="A8:A9"/>
    <mergeCell ref="B8:B9"/>
    <mergeCell ref="S8:S9"/>
    <mergeCell ref="T8:T9"/>
    <mergeCell ref="U8:U9"/>
    <mergeCell ref="C8:C9"/>
    <mergeCell ref="D8:D9"/>
    <mergeCell ref="E8:E9"/>
    <mergeCell ref="W8:W9"/>
    <mergeCell ref="G8:G9"/>
    <mergeCell ref="H8:H9"/>
    <mergeCell ref="I8:I9"/>
    <mergeCell ref="J8:L8"/>
    <mergeCell ref="M8:O8"/>
    <mergeCell ref="P8:R8"/>
    <mergeCell ref="V8:V9"/>
    <mergeCell ref="A1:W1"/>
    <mergeCell ref="A2:W2"/>
    <mergeCell ref="A3:W3"/>
    <mergeCell ref="A4:W4"/>
    <mergeCell ref="A6:W6"/>
    <mergeCell ref="Q7:W7"/>
    <mergeCell ref="A5:V5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300" verticalDpi="3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workbookViewId="0" topLeftCell="A4">
      <selection activeCell="A6" sqref="A6:W6"/>
    </sheetView>
  </sheetViews>
  <sheetFormatPr defaultColWidth="9.140625" defaultRowHeight="12.75"/>
  <cols>
    <col min="1" max="1" width="4.7109375" style="1" customWidth="1"/>
    <col min="2" max="2" width="20.7109375" style="2" customWidth="1"/>
    <col min="3" max="3" width="6.7109375" style="1" hidden="1" customWidth="1"/>
    <col min="4" max="4" width="6.7109375" style="1" customWidth="1"/>
    <col min="5" max="5" width="8.7109375" style="1" hidden="1" customWidth="1"/>
    <col min="6" max="6" width="32.7109375" style="1" customWidth="1"/>
    <col min="7" max="7" width="8.7109375" style="1" hidden="1" customWidth="1"/>
    <col min="8" max="8" width="17.7109375" style="1" hidden="1" customWidth="1"/>
    <col min="9" max="9" width="20.71093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hidden="1" customWidth="1"/>
    <col min="24" max="16384" width="9.140625" style="1" customWidth="1"/>
  </cols>
  <sheetData>
    <row r="1" spans="1:23" ht="24.75" customHeight="1">
      <c r="A1" s="337" t="s">
        <v>107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</row>
    <row r="2" spans="1:23" ht="24.75" customHeight="1">
      <c r="A2" s="338" t="s">
        <v>19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</row>
    <row r="3" spans="1:23" ht="24.75" customHeight="1">
      <c r="A3" s="338" t="s">
        <v>20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</row>
    <row r="4" spans="1:23" s="64" customFormat="1" ht="24.75" customHeight="1">
      <c r="A4" s="339" t="s">
        <v>191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</row>
    <row r="5" spans="1:23" s="64" customFormat="1" ht="24.75" customHeight="1">
      <c r="A5" s="338" t="s">
        <v>26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201"/>
    </row>
    <row r="6" spans="1:24" ht="24.75" customHeight="1">
      <c r="A6" s="357" t="s">
        <v>262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"/>
    </row>
    <row r="7" spans="1:23" s="49" customFormat="1" ht="24.75" customHeight="1">
      <c r="A7" s="35" t="s">
        <v>25</v>
      </c>
      <c r="B7" s="36"/>
      <c r="C7" s="37"/>
      <c r="D7" s="37"/>
      <c r="E7" s="37"/>
      <c r="F7" s="38"/>
      <c r="G7" s="38"/>
      <c r="H7" s="38"/>
      <c r="I7" s="48"/>
      <c r="J7" s="48"/>
      <c r="K7" s="48"/>
      <c r="L7" s="48"/>
      <c r="M7" s="48"/>
      <c r="N7" s="48"/>
      <c r="O7" s="48"/>
      <c r="P7" s="48"/>
      <c r="Q7" s="340" t="s">
        <v>136</v>
      </c>
      <c r="R7" s="340"/>
      <c r="S7" s="340"/>
      <c r="T7" s="340"/>
      <c r="U7" s="340"/>
      <c r="V7" s="340"/>
      <c r="W7" s="340"/>
    </row>
    <row r="8" spans="1:23" ht="19.5" customHeight="1">
      <c r="A8" s="336" t="s">
        <v>1</v>
      </c>
      <c r="B8" s="341" t="s">
        <v>17</v>
      </c>
      <c r="C8" s="322" t="s">
        <v>21</v>
      </c>
      <c r="D8" s="323" t="s">
        <v>11</v>
      </c>
      <c r="E8" s="324" t="s">
        <v>12</v>
      </c>
      <c r="F8" s="344" t="s">
        <v>18</v>
      </c>
      <c r="G8" s="342" t="s">
        <v>12</v>
      </c>
      <c r="H8" s="342" t="s">
        <v>8</v>
      </c>
      <c r="I8" s="341" t="s">
        <v>4</v>
      </c>
      <c r="J8" s="341" t="s">
        <v>9</v>
      </c>
      <c r="K8" s="341"/>
      <c r="L8" s="341"/>
      <c r="M8" s="341" t="s">
        <v>5</v>
      </c>
      <c r="N8" s="341"/>
      <c r="O8" s="341"/>
      <c r="P8" s="341" t="s">
        <v>10</v>
      </c>
      <c r="Q8" s="341"/>
      <c r="R8" s="341"/>
      <c r="S8" s="316" t="s">
        <v>28</v>
      </c>
      <c r="T8" s="330" t="s">
        <v>29</v>
      </c>
      <c r="U8" s="336" t="s">
        <v>6</v>
      </c>
      <c r="V8" s="341" t="s">
        <v>22</v>
      </c>
      <c r="W8" s="309" t="s">
        <v>15</v>
      </c>
    </row>
    <row r="9" spans="1:23" ht="39.75" customHeight="1">
      <c r="A9" s="336"/>
      <c r="B9" s="341"/>
      <c r="C9" s="322"/>
      <c r="D9" s="324"/>
      <c r="E9" s="324"/>
      <c r="F9" s="344"/>
      <c r="G9" s="342"/>
      <c r="H9" s="342"/>
      <c r="I9" s="341"/>
      <c r="J9" s="50" t="s">
        <v>16</v>
      </c>
      <c r="K9" s="51" t="s">
        <v>0</v>
      </c>
      <c r="L9" s="50" t="s">
        <v>1</v>
      </c>
      <c r="M9" s="50" t="s">
        <v>16</v>
      </c>
      <c r="N9" s="51" t="s">
        <v>0</v>
      </c>
      <c r="O9" s="50" t="s">
        <v>1</v>
      </c>
      <c r="P9" s="50" t="s">
        <v>16</v>
      </c>
      <c r="Q9" s="51" t="s">
        <v>0</v>
      </c>
      <c r="R9" s="50" t="s">
        <v>1</v>
      </c>
      <c r="S9" s="316"/>
      <c r="T9" s="331"/>
      <c r="U9" s="336"/>
      <c r="V9" s="343"/>
      <c r="W9" s="310"/>
    </row>
    <row r="10" spans="1:22" ht="31.5" customHeight="1">
      <c r="A10" s="161">
        <v>1</v>
      </c>
      <c r="B10" s="12" t="s">
        <v>206</v>
      </c>
      <c r="C10" s="275">
        <v>2003</v>
      </c>
      <c r="D10" s="8">
        <v>2</v>
      </c>
      <c r="E10" s="250" t="s">
        <v>207</v>
      </c>
      <c r="F10" s="13" t="s">
        <v>209</v>
      </c>
      <c r="G10" s="23" t="s">
        <v>210</v>
      </c>
      <c r="H10" s="24" t="s">
        <v>208</v>
      </c>
      <c r="I10" s="90" t="s">
        <v>197</v>
      </c>
      <c r="J10" s="149">
        <v>218.5</v>
      </c>
      <c r="K10" s="80">
        <f>ROUND(J10/3.2,5)</f>
        <v>68.28125</v>
      </c>
      <c r="L10" s="113">
        <f>RANK(K10,K$10:K$14,0)</f>
        <v>1</v>
      </c>
      <c r="M10" s="149">
        <v>213</v>
      </c>
      <c r="N10" s="80">
        <f>ROUND(M10/3.2,5)</f>
        <v>66.5625</v>
      </c>
      <c r="O10" s="113">
        <f>RANK(N10,N$10:N$14,0)</f>
        <v>1</v>
      </c>
      <c r="P10" s="149">
        <v>217</v>
      </c>
      <c r="Q10" s="80">
        <f>ROUND(P10/3.2,5)</f>
        <v>67.8125</v>
      </c>
      <c r="R10" s="113">
        <f>RANK(Q10,Q$10:Q$14,0)</f>
        <v>1</v>
      </c>
      <c r="S10" s="11"/>
      <c r="T10" s="11"/>
      <c r="U10" s="150">
        <f>J10+M10+P10</f>
        <v>648.5</v>
      </c>
      <c r="V10" s="81">
        <f>ROUND(U10/3.2/3,5)</f>
        <v>67.55208</v>
      </c>
    </row>
    <row r="11" spans="1:22" ht="31.5" customHeight="1">
      <c r="A11" s="17">
        <v>2</v>
      </c>
      <c r="B11" s="178" t="s">
        <v>61</v>
      </c>
      <c r="C11" s="208">
        <v>2004</v>
      </c>
      <c r="D11" s="208">
        <v>1</v>
      </c>
      <c r="E11" s="109" t="s">
        <v>62</v>
      </c>
      <c r="F11" s="177" t="s">
        <v>73</v>
      </c>
      <c r="G11" s="125" t="s">
        <v>74</v>
      </c>
      <c r="H11" s="121" t="s">
        <v>56</v>
      </c>
      <c r="I11" s="208" t="s">
        <v>57</v>
      </c>
      <c r="J11" s="149">
        <v>217</v>
      </c>
      <c r="K11" s="80">
        <f>ROUND(J11/3.2,5)</f>
        <v>67.8125</v>
      </c>
      <c r="L11" s="113">
        <f>RANK(K11,K$10:K$14,0)</f>
        <v>2</v>
      </c>
      <c r="M11" s="149">
        <v>211</v>
      </c>
      <c r="N11" s="80">
        <f>ROUND(M11/3.2,5)</f>
        <v>65.9375</v>
      </c>
      <c r="O11" s="113">
        <f>RANK(N11,N$10:N$14,0)</f>
        <v>2</v>
      </c>
      <c r="P11" s="149">
        <v>215</v>
      </c>
      <c r="Q11" s="80">
        <f>ROUND(P11/3.2,5)</f>
        <v>67.1875</v>
      </c>
      <c r="R11" s="113">
        <f>RANK(Q11,Q$10:Q$14,0)</f>
        <v>2</v>
      </c>
      <c r="S11" s="11"/>
      <c r="T11" s="11"/>
      <c r="U11" s="150">
        <f>J11+M11+P11</f>
        <v>643</v>
      </c>
      <c r="V11" s="81">
        <f>ROUND(U11/3.2/3,5)</f>
        <v>66.97917</v>
      </c>
    </row>
    <row r="12" spans="1:22" ht="31.5" customHeight="1">
      <c r="A12" s="161">
        <v>3</v>
      </c>
      <c r="B12" s="103" t="s">
        <v>203</v>
      </c>
      <c r="C12" s="104">
        <v>2003</v>
      </c>
      <c r="D12" s="104" t="s">
        <v>36</v>
      </c>
      <c r="E12" s="98" t="s">
        <v>204</v>
      </c>
      <c r="F12" s="304" t="s">
        <v>205</v>
      </c>
      <c r="G12" s="23"/>
      <c r="H12" s="18"/>
      <c r="I12" s="131" t="s">
        <v>35</v>
      </c>
      <c r="J12" s="149">
        <v>206</v>
      </c>
      <c r="K12" s="80">
        <f>ROUND(J12/3.2,5)</f>
        <v>64.375</v>
      </c>
      <c r="L12" s="113">
        <f>RANK(K12,K$10:K$14,0)</f>
        <v>3</v>
      </c>
      <c r="M12" s="149">
        <v>209</v>
      </c>
      <c r="N12" s="80">
        <f>ROUND(M12/3.2,5)</f>
        <v>65.3125</v>
      </c>
      <c r="O12" s="113">
        <f>RANK(N12,N$10:N$14,0)</f>
        <v>4</v>
      </c>
      <c r="P12" s="149">
        <v>207</v>
      </c>
      <c r="Q12" s="80">
        <f>ROUND(P12/3.2,5)</f>
        <v>64.6875</v>
      </c>
      <c r="R12" s="113">
        <f>RANK(Q12,Q$10:Q$14,0)</f>
        <v>3</v>
      </c>
      <c r="S12" s="11"/>
      <c r="T12" s="11"/>
      <c r="U12" s="150">
        <f>J12+M12+P12</f>
        <v>622</v>
      </c>
      <c r="V12" s="81">
        <f>ROUND(U12/3.2/3,5)</f>
        <v>64.79167</v>
      </c>
    </row>
    <row r="13" spans="1:22" ht="31.5" customHeight="1">
      <c r="A13" s="17">
        <v>4</v>
      </c>
      <c r="B13" s="178" t="s">
        <v>61</v>
      </c>
      <c r="C13" s="104">
        <v>2004</v>
      </c>
      <c r="D13" s="104">
        <v>1</v>
      </c>
      <c r="E13" s="98" t="s">
        <v>62</v>
      </c>
      <c r="F13" s="209" t="s">
        <v>54</v>
      </c>
      <c r="G13" s="125" t="s">
        <v>55</v>
      </c>
      <c r="H13" s="121" t="s">
        <v>56</v>
      </c>
      <c r="I13" s="104" t="s">
        <v>57</v>
      </c>
      <c r="J13" s="149">
        <v>206</v>
      </c>
      <c r="K13" s="80">
        <f>ROUND(J13/3.2,5)</f>
        <v>64.375</v>
      </c>
      <c r="L13" s="113">
        <f>RANK(K13,K$10:K$14,0)</f>
        <v>3</v>
      </c>
      <c r="M13" s="149">
        <v>210</v>
      </c>
      <c r="N13" s="80">
        <f>ROUND(M13/3.2,5)</f>
        <v>65.625</v>
      </c>
      <c r="O13" s="113">
        <f>RANK(N13,N$10:N$14,0)</f>
        <v>3</v>
      </c>
      <c r="P13" s="149">
        <v>200.5</v>
      </c>
      <c r="Q13" s="80">
        <f>ROUND(P13/3.2,5)</f>
        <v>62.65625</v>
      </c>
      <c r="R13" s="113">
        <f>RANK(Q13,Q$10:Q$14,0)</f>
        <v>4</v>
      </c>
      <c r="S13" s="11"/>
      <c r="T13" s="11"/>
      <c r="U13" s="150">
        <f>J13+M13+P13</f>
        <v>616.5</v>
      </c>
      <c r="V13" s="81">
        <f>ROUND(U13/3.2/3,5)</f>
        <v>64.21875</v>
      </c>
    </row>
    <row r="14" spans="1:22" ht="31.5" customHeight="1">
      <c r="A14" s="161">
        <v>5</v>
      </c>
      <c r="B14" s="99" t="s">
        <v>211</v>
      </c>
      <c r="C14" s="205" t="s">
        <v>83</v>
      </c>
      <c r="D14" s="97" t="s">
        <v>31</v>
      </c>
      <c r="E14" s="277" t="s">
        <v>212</v>
      </c>
      <c r="F14" s="278" t="s">
        <v>213</v>
      </c>
      <c r="G14" s="101" t="s">
        <v>42</v>
      </c>
      <c r="H14" s="276"/>
      <c r="I14" s="240" t="s">
        <v>114</v>
      </c>
      <c r="J14" s="149">
        <v>193</v>
      </c>
      <c r="K14" s="80">
        <f>ROUND(J14/3.2,5)</f>
        <v>60.3125</v>
      </c>
      <c r="L14" s="113">
        <f>RANK(K14,K$10:K$14,0)</f>
        <v>5</v>
      </c>
      <c r="M14" s="149">
        <v>192</v>
      </c>
      <c r="N14" s="80">
        <f>ROUND(M14/3.2,5)</f>
        <v>60</v>
      </c>
      <c r="O14" s="113">
        <f>RANK(N14,N$10:N$14,0)</f>
        <v>5</v>
      </c>
      <c r="P14" s="149">
        <v>190.5</v>
      </c>
      <c r="Q14" s="80">
        <f>ROUND(P14/3.2,5)</f>
        <v>59.53125</v>
      </c>
      <c r="R14" s="113">
        <f>RANK(Q14,Q$10:Q$14,0)</f>
        <v>5</v>
      </c>
      <c r="S14" s="11"/>
      <c r="T14" s="11"/>
      <c r="U14" s="150">
        <f>J14+M14+P14</f>
        <v>575.5</v>
      </c>
      <c r="V14" s="81">
        <f>ROUND(U14/3.2/3,5)</f>
        <v>59.94792</v>
      </c>
    </row>
    <row r="15" spans="1:22" ht="24.75" customHeight="1">
      <c r="A15" s="58"/>
      <c r="B15" s="154"/>
      <c r="C15" s="155"/>
      <c r="D15" s="152"/>
      <c r="E15" s="153"/>
      <c r="F15" s="156"/>
      <c r="G15" s="157"/>
      <c r="H15" s="158"/>
      <c r="I15" s="159"/>
      <c r="J15" s="160"/>
      <c r="K15" s="62"/>
      <c r="L15" s="61"/>
      <c r="M15" s="160"/>
      <c r="N15" s="62"/>
      <c r="O15" s="61"/>
      <c r="P15" s="160"/>
      <c r="Q15" s="62"/>
      <c r="R15" s="61"/>
      <c r="S15" s="58"/>
      <c r="T15" s="58"/>
      <c r="U15" s="160"/>
      <c r="V15" s="63"/>
    </row>
    <row r="16" spans="2:12" ht="24.75" customHeight="1">
      <c r="B16" s="41" t="s">
        <v>2</v>
      </c>
      <c r="I16" s="42" t="s">
        <v>108</v>
      </c>
      <c r="J16" s="29"/>
      <c r="K16" s="6"/>
      <c r="L16" s="28"/>
    </row>
    <row r="17" spans="2:12" ht="24.75" customHeight="1">
      <c r="B17" s="46" t="s">
        <v>3</v>
      </c>
      <c r="I17" s="39" t="s">
        <v>53</v>
      </c>
      <c r="J17" s="15"/>
      <c r="K17" s="6"/>
      <c r="L17" s="45"/>
    </row>
    <row r="18" ht="32.25" customHeight="1"/>
    <row r="19" ht="32.25" customHeight="1"/>
    <row r="26" spans="2:11" ht="15">
      <c r="B26" s="41"/>
      <c r="I26" s="28"/>
      <c r="J26" s="29"/>
      <c r="K26" s="6"/>
    </row>
    <row r="27" spans="2:11" ht="15">
      <c r="B27" s="46"/>
      <c r="I27" s="39"/>
      <c r="J27" s="15"/>
      <c r="K27" s="6"/>
    </row>
    <row r="32" ht="32.25" customHeight="1"/>
    <row r="33" ht="29.25" customHeight="1"/>
  </sheetData>
  <sheetProtection/>
  <mergeCells count="24">
    <mergeCell ref="A1:W1"/>
    <mergeCell ref="A2:W2"/>
    <mergeCell ref="A3:W3"/>
    <mergeCell ref="A4:W4"/>
    <mergeCell ref="A5:V5"/>
    <mergeCell ref="A6:W6"/>
    <mergeCell ref="Q7:W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V8:V9"/>
    <mergeCell ref="W8:W9"/>
    <mergeCell ref="J8:L8"/>
    <mergeCell ref="M8:O8"/>
    <mergeCell ref="P8:R8"/>
    <mergeCell ref="S8:S9"/>
    <mergeCell ref="T8:T9"/>
    <mergeCell ref="U8:U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workbookViewId="0" topLeftCell="A1">
      <selection activeCell="F17" sqref="F17"/>
    </sheetView>
  </sheetViews>
  <sheetFormatPr defaultColWidth="9.140625" defaultRowHeight="12.75"/>
  <cols>
    <col min="1" max="1" width="4.7109375" style="19" customWidth="1"/>
    <col min="2" max="2" width="22.00390625" style="199" customWidth="1"/>
    <col min="3" max="3" width="6.7109375" style="199" hidden="1" customWidth="1"/>
    <col min="4" max="4" width="6.7109375" style="199" customWidth="1"/>
    <col min="5" max="5" width="8.7109375" style="199" hidden="1" customWidth="1"/>
    <col min="6" max="6" width="32.7109375" style="199" customWidth="1"/>
    <col min="7" max="7" width="8.7109375" style="199" hidden="1" customWidth="1"/>
    <col min="8" max="8" width="17.7109375" style="199" hidden="1" customWidth="1"/>
    <col min="9" max="9" width="20.7109375" style="199" customWidth="1"/>
    <col min="10" max="10" width="6.7109375" style="19" customWidth="1"/>
    <col min="11" max="11" width="8.7109375" style="19" customWidth="1"/>
    <col min="12" max="12" width="4.7109375" style="19" customWidth="1"/>
    <col min="13" max="13" width="6.7109375" style="19" customWidth="1"/>
    <col min="14" max="14" width="8.7109375" style="19" customWidth="1"/>
    <col min="15" max="15" width="4.7109375" style="19" customWidth="1"/>
    <col min="16" max="16" width="6.7109375" style="19" customWidth="1"/>
    <col min="17" max="17" width="8.7109375" style="19" customWidth="1"/>
    <col min="18" max="20" width="4.7109375" style="19" customWidth="1"/>
    <col min="21" max="21" width="6.7109375" style="19" customWidth="1"/>
    <col min="22" max="22" width="8.7109375" style="19" customWidth="1"/>
    <col min="23" max="16384" width="9.140625" style="19" customWidth="1"/>
  </cols>
  <sheetData>
    <row r="1" spans="1:22" ht="24.75" customHeight="1">
      <c r="A1" s="349" t="s">
        <v>107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22" ht="24.75" customHeight="1">
      <c r="A2" s="348" t="s">
        <v>19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</row>
    <row r="3" spans="1:22" ht="24.75" customHeight="1">
      <c r="A3" s="348" t="s">
        <v>20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</row>
    <row r="4" spans="1:22" ht="24.75" customHeight="1">
      <c r="A4" s="350" t="s">
        <v>78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</row>
    <row r="5" spans="1:22" ht="24.75" customHeight="1">
      <c r="A5" s="348" t="s">
        <v>106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</row>
    <row r="6" spans="1:22" ht="24.75" customHeight="1">
      <c r="A6" s="312" t="s">
        <v>270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</row>
    <row r="7" spans="1:22" s="34" customFormat="1" ht="24.75" customHeight="1">
      <c r="A7" s="35" t="s">
        <v>25</v>
      </c>
      <c r="B7" s="187"/>
      <c r="C7" s="188"/>
      <c r="D7" s="188"/>
      <c r="E7" s="188"/>
      <c r="F7" s="189"/>
      <c r="G7" s="190"/>
      <c r="H7" s="189"/>
      <c r="I7" s="191"/>
      <c r="J7" s="67"/>
      <c r="K7" s="31"/>
      <c r="L7" s="67"/>
      <c r="M7" s="67"/>
      <c r="N7" s="31"/>
      <c r="O7" s="67"/>
      <c r="P7" s="31"/>
      <c r="Q7" s="354" t="s">
        <v>136</v>
      </c>
      <c r="R7" s="354"/>
      <c r="S7" s="354"/>
      <c r="T7" s="354"/>
      <c r="U7" s="354"/>
      <c r="V7" s="354"/>
    </row>
    <row r="8" spans="1:22" ht="19.5" customHeight="1">
      <c r="A8" s="323" t="s">
        <v>1</v>
      </c>
      <c r="B8" s="356" t="s">
        <v>17</v>
      </c>
      <c r="C8" s="322" t="s">
        <v>21</v>
      </c>
      <c r="D8" s="367" t="s">
        <v>11</v>
      </c>
      <c r="E8" s="365" t="s">
        <v>12</v>
      </c>
      <c r="F8" s="356" t="s">
        <v>18</v>
      </c>
      <c r="G8" s="365" t="s">
        <v>12</v>
      </c>
      <c r="H8" s="356" t="s">
        <v>8</v>
      </c>
      <c r="I8" s="356" t="s">
        <v>4</v>
      </c>
      <c r="J8" s="324" t="s">
        <v>9</v>
      </c>
      <c r="K8" s="324"/>
      <c r="L8" s="324"/>
      <c r="M8" s="324" t="s">
        <v>5</v>
      </c>
      <c r="N8" s="324"/>
      <c r="O8" s="324"/>
      <c r="P8" s="324" t="s">
        <v>10</v>
      </c>
      <c r="Q8" s="324"/>
      <c r="R8" s="324"/>
      <c r="S8" s="316" t="s">
        <v>28</v>
      </c>
      <c r="T8" s="330" t="s">
        <v>29</v>
      </c>
      <c r="U8" s="323" t="s">
        <v>6</v>
      </c>
      <c r="V8" s="341" t="s">
        <v>22</v>
      </c>
    </row>
    <row r="9" spans="1:22" ht="39.75" customHeight="1">
      <c r="A9" s="323"/>
      <c r="B9" s="356"/>
      <c r="C9" s="322"/>
      <c r="D9" s="366"/>
      <c r="E9" s="366"/>
      <c r="F9" s="356"/>
      <c r="G9" s="366"/>
      <c r="H9" s="356"/>
      <c r="I9" s="356"/>
      <c r="J9" s="50" t="s">
        <v>16</v>
      </c>
      <c r="K9" s="82" t="s">
        <v>0</v>
      </c>
      <c r="L9" s="50" t="s">
        <v>1</v>
      </c>
      <c r="M9" s="50" t="s">
        <v>16</v>
      </c>
      <c r="N9" s="82" t="s">
        <v>0</v>
      </c>
      <c r="O9" s="50" t="s">
        <v>1</v>
      </c>
      <c r="P9" s="50" t="s">
        <v>16</v>
      </c>
      <c r="Q9" s="82" t="s">
        <v>0</v>
      </c>
      <c r="R9" s="50" t="s">
        <v>1</v>
      </c>
      <c r="S9" s="316"/>
      <c r="T9" s="331"/>
      <c r="U9" s="323"/>
      <c r="V9" s="351"/>
    </row>
    <row r="10" spans="1:22" ht="19.5" customHeight="1">
      <c r="A10" s="359" t="s">
        <v>27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1"/>
    </row>
    <row r="11" spans="1:22" ht="31.5" customHeight="1">
      <c r="A11" s="21">
        <v>1</v>
      </c>
      <c r="B11" s="94" t="s">
        <v>249</v>
      </c>
      <c r="C11" s="131">
        <v>1989</v>
      </c>
      <c r="D11" s="8" t="s">
        <v>34</v>
      </c>
      <c r="E11" s="249"/>
      <c r="F11" s="107" t="s">
        <v>49</v>
      </c>
      <c r="G11" s="203" t="s">
        <v>50</v>
      </c>
      <c r="H11" s="108" t="s">
        <v>51</v>
      </c>
      <c r="I11" s="122" t="s">
        <v>33</v>
      </c>
      <c r="J11" s="149">
        <v>121.5</v>
      </c>
      <c r="K11" s="80">
        <f>ROUND(J11/1.8,5)</f>
        <v>67.5</v>
      </c>
      <c r="L11" s="11">
        <f>RANK(K11,K$11:K$14,0)</f>
        <v>2</v>
      </c>
      <c r="M11" s="149">
        <v>123</v>
      </c>
      <c r="N11" s="80">
        <f>ROUND(M11/1.8,5)</f>
        <v>68.33333</v>
      </c>
      <c r="O11" s="11">
        <f>RANK(N11,N$11:N$14,0)</f>
        <v>1</v>
      </c>
      <c r="P11" s="149">
        <v>123.5</v>
      </c>
      <c r="Q11" s="80">
        <f>ROUND(P11/1.8,5)</f>
        <v>68.61111</v>
      </c>
      <c r="R11" s="11">
        <f>RANK(Q11,Q$11:Q$14,0)</f>
        <v>1</v>
      </c>
      <c r="S11" s="11"/>
      <c r="T11" s="11"/>
      <c r="U11" s="150">
        <f>J11+M11+P11</f>
        <v>368</v>
      </c>
      <c r="V11" s="81">
        <f>ROUND(U11/3/1.8,5)</f>
        <v>68.14815</v>
      </c>
    </row>
    <row r="12" spans="1:22" ht="31.5" customHeight="1">
      <c r="A12" s="21">
        <v>2</v>
      </c>
      <c r="B12" s="166" t="s">
        <v>251</v>
      </c>
      <c r="C12" s="165">
        <v>1974</v>
      </c>
      <c r="D12" s="165" t="s">
        <v>34</v>
      </c>
      <c r="E12" s="291"/>
      <c r="F12" s="100" t="s">
        <v>252</v>
      </c>
      <c r="G12" s="101"/>
      <c r="H12" s="276" t="s">
        <v>253</v>
      </c>
      <c r="I12" s="144" t="s">
        <v>58</v>
      </c>
      <c r="J12" s="149">
        <v>118.5</v>
      </c>
      <c r="K12" s="80">
        <f>ROUND(J12/1.8,5)</f>
        <v>65.83333</v>
      </c>
      <c r="L12" s="11">
        <f>RANK(K12,K$11:K$14,0)</f>
        <v>3</v>
      </c>
      <c r="M12" s="149">
        <v>117.5</v>
      </c>
      <c r="N12" s="80">
        <f>ROUND(M12/1.8,5)</f>
        <v>65.27778</v>
      </c>
      <c r="O12" s="11">
        <f>RANK(N12,N$11:N$14,0)</f>
        <v>2</v>
      </c>
      <c r="P12" s="149">
        <v>119</v>
      </c>
      <c r="Q12" s="80">
        <f>ROUND(P12/1.8,5)</f>
        <v>66.11111</v>
      </c>
      <c r="R12" s="11">
        <f>RANK(Q12,Q$11:Q$14,0)</f>
        <v>3</v>
      </c>
      <c r="S12" s="11">
        <v>1</v>
      </c>
      <c r="T12" s="11"/>
      <c r="U12" s="150">
        <f>J12+M12+P12</f>
        <v>355</v>
      </c>
      <c r="V12" s="81">
        <f>ROUND(U12/3/1.8,5)</f>
        <v>65.74074</v>
      </c>
    </row>
    <row r="13" spans="1:22" ht="31.5" customHeight="1">
      <c r="A13" s="21">
        <v>3</v>
      </c>
      <c r="B13" s="163" t="s">
        <v>254</v>
      </c>
      <c r="C13" s="164">
        <v>1987</v>
      </c>
      <c r="D13" s="164" t="s">
        <v>34</v>
      </c>
      <c r="E13" s="292"/>
      <c r="F13" s="107" t="s">
        <v>256</v>
      </c>
      <c r="G13" s="124" t="s">
        <v>42</v>
      </c>
      <c r="H13" s="306" t="s">
        <v>257</v>
      </c>
      <c r="I13" s="122" t="s">
        <v>57</v>
      </c>
      <c r="J13" s="149">
        <v>117.5</v>
      </c>
      <c r="K13" s="80">
        <f>ROUND(J13/1.8,5)</f>
        <v>65.27778</v>
      </c>
      <c r="L13" s="11">
        <f>RANK(K13,K$11:K$14,0)</f>
        <v>4</v>
      </c>
      <c r="M13" s="149">
        <v>116.5</v>
      </c>
      <c r="N13" s="80">
        <f>ROUND(M13/1.8,5)</f>
        <v>64.72222</v>
      </c>
      <c r="O13" s="11">
        <f>RANK(N13,N$11:N$14,0)</f>
        <v>3</v>
      </c>
      <c r="P13" s="149">
        <v>120.5</v>
      </c>
      <c r="Q13" s="80">
        <f>ROUND(P13/1.8,5)</f>
        <v>66.94444</v>
      </c>
      <c r="R13" s="11">
        <f>RANK(Q13,Q$11:Q$14,0)</f>
        <v>2</v>
      </c>
      <c r="S13" s="11"/>
      <c r="T13" s="11"/>
      <c r="U13" s="150">
        <f>J13+M13+P13</f>
        <v>354.5</v>
      </c>
      <c r="V13" s="81">
        <f>ROUND(U13/3/1.8,5)</f>
        <v>65.64815</v>
      </c>
    </row>
    <row r="14" spans="1:22" ht="31.5" customHeight="1">
      <c r="A14" s="21">
        <v>4</v>
      </c>
      <c r="B14" s="163" t="s">
        <v>255</v>
      </c>
      <c r="C14" s="164">
        <v>1982</v>
      </c>
      <c r="D14" s="164" t="s">
        <v>34</v>
      </c>
      <c r="E14" s="292"/>
      <c r="F14" s="137" t="s">
        <v>239</v>
      </c>
      <c r="G14" s="138"/>
      <c r="H14" s="139"/>
      <c r="I14" s="90" t="s">
        <v>58</v>
      </c>
      <c r="J14" s="149">
        <v>122</v>
      </c>
      <c r="K14" s="80">
        <f>ROUND(J14/1.8,5)</f>
        <v>67.77778</v>
      </c>
      <c r="L14" s="11">
        <f>RANK(K14,K$11:K$14,0)</f>
        <v>1</v>
      </c>
      <c r="M14" s="149">
        <v>115.5</v>
      </c>
      <c r="N14" s="80">
        <f>ROUND(M14/1.8,5)</f>
        <v>64.16667</v>
      </c>
      <c r="O14" s="11">
        <f>RANK(N14,N$11:N$14,0)</f>
        <v>4</v>
      </c>
      <c r="P14" s="149">
        <v>114.5</v>
      </c>
      <c r="Q14" s="80">
        <f>ROUND(P14/1.8,5)</f>
        <v>63.61111</v>
      </c>
      <c r="R14" s="11">
        <f>RANK(Q14,Q$11:Q$14,0)</f>
        <v>4</v>
      </c>
      <c r="S14" s="11"/>
      <c r="T14" s="11"/>
      <c r="U14" s="150">
        <f>J14+M14+P14</f>
        <v>352</v>
      </c>
      <c r="V14" s="81">
        <f>ROUND(U14/3/1.8,5)</f>
        <v>65.18519</v>
      </c>
    </row>
    <row r="15" spans="1:22" ht="19.5" customHeight="1">
      <c r="A15" s="362" t="s">
        <v>30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4"/>
    </row>
    <row r="16" spans="1:22" ht="31.5" customHeight="1">
      <c r="A16" s="21">
        <v>1</v>
      </c>
      <c r="B16" s="166" t="s">
        <v>264</v>
      </c>
      <c r="C16" s="165">
        <v>2007</v>
      </c>
      <c r="D16" s="165" t="s">
        <v>34</v>
      </c>
      <c r="E16" s="292"/>
      <c r="F16" s="136" t="s">
        <v>265</v>
      </c>
      <c r="G16" s="56" t="s">
        <v>259</v>
      </c>
      <c r="H16" s="57" t="s">
        <v>263</v>
      </c>
      <c r="I16" s="162" t="s">
        <v>170</v>
      </c>
      <c r="J16" s="149">
        <v>131.5</v>
      </c>
      <c r="K16" s="80">
        <f>ROUND(J16/1.8,5)</f>
        <v>73.05556</v>
      </c>
      <c r="L16" s="11">
        <f>RANK(K16,K$16:K$20,0)</f>
        <v>1</v>
      </c>
      <c r="M16" s="149">
        <v>124.5</v>
      </c>
      <c r="N16" s="80">
        <f>ROUND(M16/1.8,5)</f>
        <v>69.16667</v>
      </c>
      <c r="O16" s="11">
        <f>RANK(N16,N$16:N$20,0)</f>
        <v>2</v>
      </c>
      <c r="P16" s="149">
        <v>125</v>
      </c>
      <c r="Q16" s="80">
        <f>ROUND(P16/1.8,5)</f>
        <v>69.44444</v>
      </c>
      <c r="R16" s="11">
        <f>RANK(Q16,Q$16:Q$20,0)</f>
        <v>2</v>
      </c>
      <c r="S16" s="11"/>
      <c r="T16" s="11"/>
      <c r="U16" s="150">
        <f>J16+M16+P16</f>
        <v>381</v>
      </c>
      <c r="V16" s="81">
        <f>ROUND(U16/3/1.8,5)</f>
        <v>70.55556</v>
      </c>
    </row>
    <row r="17" spans="1:22" ht="31.5" customHeight="1">
      <c r="A17" s="21">
        <v>2</v>
      </c>
      <c r="B17" s="163" t="s">
        <v>267</v>
      </c>
      <c r="C17" s="164">
        <v>2007</v>
      </c>
      <c r="D17" s="164" t="s">
        <v>34</v>
      </c>
      <c r="E17" s="292"/>
      <c r="F17" s="261" t="s">
        <v>269</v>
      </c>
      <c r="G17" s="95" t="s">
        <v>171</v>
      </c>
      <c r="H17" s="102" t="s">
        <v>268</v>
      </c>
      <c r="I17" s="162" t="s">
        <v>170</v>
      </c>
      <c r="J17" s="149">
        <v>126</v>
      </c>
      <c r="K17" s="80">
        <f>ROUND(J17/1.8,5)</f>
        <v>70</v>
      </c>
      <c r="L17" s="11">
        <f>RANK(K17,K$16:K$20,0)</f>
        <v>2</v>
      </c>
      <c r="M17" s="149">
        <v>127</v>
      </c>
      <c r="N17" s="80">
        <f>ROUND(M17/1.8,5)</f>
        <v>70.55556</v>
      </c>
      <c r="O17" s="11">
        <f>RANK(N17,N$16:N$20,0)</f>
        <v>1</v>
      </c>
      <c r="P17" s="149">
        <v>126.5</v>
      </c>
      <c r="Q17" s="80">
        <f>ROUND(P17/1.8,5)</f>
        <v>70.27778</v>
      </c>
      <c r="R17" s="11">
        <f>RANK(Q17,Q$16:Q$20,0)</f>
        <v>1</v>
      </c>
      <c r="S17" s="11"/>
      <c r="T17" s="11"/>
      <c r="U17" s="150">
        <f>J17+M17+P17</f>
        <v>379.5</v>
      </c>
      <c r="V17" s="81">
        <f>ROUND(U17/3/1.8,5)</f>
        <v>70.27778</v>
      </c>
    </row>
    <row r="18" spans="1:22" ht="31.5" customHeight="1">
      <c r="A18" s="21">
        <v>3</v>
      </c>
      <c r="B18" s="163" t="s">
        <v>267</v>
      </c>
      <c r="C18" s="164">
        <v>2007</v>
      </c>
      <c r="D18" s="164" t="s">
        <v>34</v>
      </c>
      <c r="E18" s="292"/>
      <c r="F18" s="136" t="s">
        <v>272</v>
      </c>
      <c r="G18" s="56" t="s">
        <v>258</v>
      </c>
      <c r="H18" s="167" t="s">
        <v>271</v>
      </c>
      <c r="I18" s="162" t="s">
        <v>170</v>
      </c>
      <c r="J18" s="149">
        <v>123.5</v>
      </c>
      <c r="K18" s="80">
        <f>ROUND(J18/1.8,5)</f>
        <v>68.61111</v>
      </c>
      <c r="L18" s="11">
        <f>RANK(K18,K$16:K$20,0)</f>
        <v>4</v>
      </c>
      <c r="M18" s="149">
        <v>123.5</v>
      </c>
      <c r="N18" s="80">
        <f>ROUND(M18/1.8,5)</f>
        <v>68.61111</v>
      </c>
      <c r="O18" s="11">
        <f>RANK(N18,N$16:N$20,0)</f>
        <v>3</v>
      </c>
      <c r="P18" s="149">
        <v>124</v>
      </c>
      <c r="Q18" s="80">
        <f>ROUND(P18/1.8,5)</f>
        <v>68.88889</v>
      </c>
      <c r="R18" s="11">
        <f>RANK(Q18,Q$16:Q$20,0)</f>
        <v>4</v>
      </c>
      <c r="S18" s="11"/>
      <c r="T18" s="11"/>
      <c r="U18" s="150">
        <f>J18+M18+P18</f>
        <v>371</v>
      </c>
      <c r="V18" s="81">
        <f>ROUND(U18/3/1.8,5)</f>
        <v>68.7037</v>
      </c>
    </row>
    <row r="19" spans="1:22" ht="31.5" customHeight="1">
      <c r="A19" s="21">
        <v>4</v>
      </c>
      <c r="B19" s="166" t="s">
        <v>250</v>
      </c>
      <c r="C19" s="165">
        <v>2004</v>
      </c>
      <c r="D19" s="165" t="s">
        <v>34</v>
      </c>
      <c r="E19" s="291"/>
      <c r="F19" s="305" t="s">
        <v>130</v>
      </c>
      <c r="G19" s="264" t="s">
        <v>131</v>
      </c>
      <c r="H19" s="110" t="s">
        <v>132</v>
      </c>
      <c r="I19" s="119" t="s">
        <v>33</v>
      </c>
      <c r="J19" s="149">
        <v>125.5</v>
      </c>
      <c r="K19" s="80">
        <f>ROUND(J19/1.8,5)</f>
        <v>69.72222</v>
      </c>
      <c r="L19" s="11">
        <f>RANK(K19,K$16:K$20,0)</f>
        <v>3</v>
      </c>
      <c r="M19" s="149">
        <v>123</v>
      </c>
      <c r="N19" s="80">
        <f>ROUND(M19/1.8,5)</f>
        <v>68.33333</v>
      </c>
      <c r="O19" s="11">
        <f>RANK(N19,N$16:N$20,0)</f>
        <v>4</v>
      </c>
      <c r="P19" s="149">
        <v>122</v>
      </c>
      <c r="Q19" s="80">
        <f>ROUND(P19/1.8,5)</f>
        <v>67.77778</v>
      </c>
      <c r="R19" s="11">
        <f>RANK(Q19,Q$16:Q$20,0)</f>
        <v>5</v>
      </c>
      <c r="S19" s="11"/>
      <c r="T19" s="11"/>
      <c r="U19" s="150">
        <f>J19+M19+P19</f>
        <v>370.5</v>
      </c>
      <c r="V19" s="81">
        <f>ROUND(U19/3/1.8,5)</f>
        <v>68.61111</v>
      </c>
    </row>
    <row r="20" spans="1:22" ht="31.5" customHeight="1">
      <c r="A20" s="21">
        <v>5</v>
      </c>
      <c r="B20" s="136" t="s">
        <v>273</v>
      </c>
      <c r="C20" s="165">
        <v>2006</v>
      </c>
      <c r="D20" s="165" t="s">
        <v>34</v>
      </c>
      <c r="E20" s="292"/>
      <c r="F20" s="136" t="s">
        <v>272</v>
      </c>
      <c r="G20" s="56" t="s">
        <v>258</v>
      </c>
      <c r="H20" s="167" t="s">
        <v>271</v>
      </c>
      <c r="I20" s="162" t="s">
        <v>170</v>
      </c>
      <c r="J20" s="149">
        <v>123</v>
      </c>
      <c r="K20" s="80">
        <f>ROUND(J20/1.8,5)</f>
        <v>68.33333</v>
      </c>
      <c r="L20" s="11">
        <f>RANK(K20,K$16:K$20,0)</f>
        <v>5</v>
      </c>
      <c r="M20" s="149">
        <v>121</v>
      </c>
      <c r="N20" s="80">
        <f>ROUND(M20/1.8,5)</f>
        <v>67.22222</v>
      </c>
      <c r="O20" s="11">
        <f>RANK(N20,N$16:N$20,0)</f>
        <v>5</v>
      </c>
      <c r="P20" s="149">
        <v>124.5</v>
      </c>
      <c r="Q20" s="80">
        <f>ROUND(P20/1.8,5)</f>
        <v>69.16667</v>
      </c>
      <c r="R20" s="11">
        <f>RANK(Q20,Q$16:Q$20,0)</f>
        <v>3</v>
      </c>
      <c r="S20" s="11"/>
      <c r="T20" s="11"/>
      <c r="U20" s="150">
        <f>J20+M20+P20</f>
        <v>368.5</v>
      </c>
      <c r="V20" s="81">
        <f>ROUND(U20/3/1.8,5)</f>
        <v>68.24074</v>
      </c>
    </row>
    <row r="21" spans="1:22" ht="24.75" customHeight="1">
      <c r="A21" s="68"/>
      <c r="B21" s="69"/>
      <c r="C21" s="70"/>
      <c r="D21" s="71"/>
      <c r="E21" s="70"/>
      <c r="F21" s="72"/>
      <c r="G21" s="73"/>
      <c r="H21" s="73"/>
      <c r="I21" s="60"/>
      <c r="J21" s="68"/>
      <c r="K21" s="74"/>
      <c r="L21" s="68"/>
      <c r="M21" s="68"/>
      <c r="N21" s="74"/>
      <c r="O21" s="68"/>
      <c r="P21" s="68"/>
      <c r="Q21" s="74"/>
      <c r="R21" s="68"/>
      <c r="S21" s="68"/>
      <c r="T21" s="68"/>
      <c r="U21" s="59"/>
      <c r="V21" s="75"/>
    </row>
    <row r="22" spans="1:22" ht="24.75" customHeight="1">
      <c r="A22" s="26"/>
      <c r="B22" s="27" t="s">
        <v>2</v>
      </c>
      <c r="C22" s="192"/>
      <c r="D22" s="192"/>
      <c r="E22" s="192"/>
      <c r="F22" s="193"/>
      <c r="G22" s="194"/>
      <c r="H22" s="193"/>
      <c r="I22" s="42" t="s">
        <v>108</v>
      </c>
      <c r="J22" s="29"/>
      <c r="K22" s="6"/>
      <c r="L22" s="28"/>
      <c r="M22" s="76"/>
      <c r="N22" s="76"/>
      <c r="O22" s="76"/>
      <c r="P22" s="76"/>
      <c r="Q22" s="76"/>
      <c r="R22" s="76"/>
      <c r="S22" s="76"/>
      <c r="T22" s="76"/>
      <c r="U22" s="76"/>
      <c r="V22" s="76"/>
    </row>
    <row r="23" spans="1:22" ht="24.75" customHeight="1">
      <c r="A23" s="31"/>
      <c r="B23" s="32" t="s">
        <v>3</v>
      </c>
      <c r="C23" s="195"/>
      <c r="D23" s="195"/>
      <c r="E23" s="195"/>
      <c r="F23" s="196"/>
      <c r="G23" s="197"/>
      <c r="H23" s="196"/>
      <c r="I23" s="39" t="s">
        <v>53</v>
      </c>
      <c r="J23" s="15"/>
      <c r="K23" s="6"/>
      <c r="L23" s="45"/>
      <c r="M23" s="78"/>
      <c r="N23" s="78"/>
      <c r="O23" s="78"/>
      <c r="P23" s="78"/>
      <c r="Q23" s="78"/>
      <c r="R23" s="78"/>
      <c r="S23" s="78"/>
      <c r="T23" s="78"/>
      <c r="U23" s="78"/>
      <c r="V23" s="78"/>
    </row>
    <row r="24" spans="1:12" ht="24.75" customHeight="1">
      <c r="A24" s="20"/>
      <c r="B24" s="198"/>
      <c r="C24" s="198"/>
      <c r="D24" s="198"/>
      <c r="E24" s="198"/>
      <c r="F24" s="198"/>
      <c r="G24" s="198"/>
      <c r="H24" s="198"/>
      <c r="I24" s="198"/>
      <c r="J24" s="20"/>
      <c r="K24" s="20"/>
      <c r="L24" s="20"/>
    </row>
    <row r="25" spans="1:22" s="25" customFormat="1" ht="24.75" customHeight="1">
      <c r="A25" s="19"/>
      <c r="B25" s="199"/>
      <c r="C25" s="199"/>
      <c r="D25" s="199"/>
      <c r="E25" s="199"/>
      <c r="F25" s="199"/>
      <c r="G25" s="199"/>
      <c r="H25" s="199"/>
      <c r="I25" s="19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s="79" customFormat="1" ht="24.75" customHeight="1">
      <c r="A26" s="19"/>
      <c r="B26" s="199"/>
      <c r="C26" s="199"/>
      <c r="D26" s="199"/>
      <c r="E26" s="199"/>
      <c r="F26" s="199"/>
      <c r="G26" s="199"/>
      <c r="H26" s="199"/>
      <c r="I26" s="19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ht="15" customHeight="1"/>
    <row r="28" ht="15" customHeight="1"/>
    <row r="29" ht="15" customHeight="1"/>
    <row r="30" ht="15" customHeight="1"/>
  </sheetData>
  <sheetProtection/>
  <mergeCells count="25">
    <mergeCell ref="A1:V1"/>
    <mergeCell ref="A2:V2"/>
    <mergeCell ref="A3:V3"/>
    <mergeCell ref="A4:V4"/>
    <mergeCell ref="A6:V6"/>
    <mergeCell ref="Q7:V7"/>
    <mergeCell ref="A5:V5"/>
    <mergeCell ref="T8:T9"/>
    <mergeCell ref="U8:U9"/>
    <mergeCell ref="A8:A9"/>
    <mergeCell ref="B8:B9"/>
    <mergeCell ref="C8:C9"/>
    <mergeCell ref="D8:D9"/>
    <mergeCell ref="E8:E9"/>
    <mergeCell ref="F8:F9"/>
    <mergeCell ref="A10:V10"/>
    <mergeCell ref="A15:V15"/>
    <mergeCell ref="G8:G9"/>
    <mergeCell ref="H8:H9"/>
    <mergeCell ref="I8:I9"/>
    <mergeCell ref="V8:V9"/>
    <mergeCell ref="J8:L8"/>
    <mergeCell ref="M8:O8"/>
    <mergeCell ref="P8:R8"/>
    <mergeCell ref="S8:S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Olika</dc:creator>
  <cp:keywords/>
  <dc:description/>
  <cp:lastModifiedBy>Андрей</cp:lastModifiedBy>
  <cp:lastPrinted>2017-04-23T17:00:59Z</cp:lastPrinted>
  <dcterms:created xsi:type="dcterms:W3CDTF">2007-12-24T11:06:58Z</dcterms:created>
  <dcterms:modified xsi:type="dcterms:W3CDTF">2017-04-23T17:10:57Z</dcterms:modified>
  <cp:category/>
  <cp:version/>
  <cp:contentType/>
  <cp:contentStatus/>
</cp:coreProperties>
</file>